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44\Desktop\2025.26\"/>
    </mc:Choice>
  </mc:AlternateContent>
  <bookViews>
    <workbookView xWindow="0" yWindow="0" windowWidth="28800" windowHeight="13725" activeTab="4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Posebni dio" sheetId="12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3" l="1"/>
  <c r="G81" i="12" l="1"/>
  <c r="H137" i="12" l="1"/>
  <c r="G38" i="12"/>
  <c r="G12" i="12"/>
  <c r="D8" i="11"/>
  <c r="I9" i="1"/>
  <c r="I13" i="1"/>
  <c r="H11" i="3"/>
  <c r="J18" i="3"/>
  <c r="J62" i="3" l="1"/>
  <c r="K12" i="1"/>
  <c r="J12" i="1"/>
  <c r="I16" i="1"/>
  <c r="I51" i="3"/>
  <c r="I40" i="3"/>
  <c r="I28" i="3" s="1"/>
  <c r="I33" i="3"/>
  <c r="I29" i="3"/>
  <c r="K18" i="3" l="1"/>
  <c r="J16" i="3"/>
  <c r="K16" i="3"/>
  <c r="G29" i="8"/>
  <c r="G30" i="8"/>
  <c r="G13" i="8"/>
  <c r="G11" i="8"/>
  <c r="G10" i="8"/>
  <c r="E26" i="8"/>
  <c r="E7" i="8"/>
  <c r="E8" i="11" l="1"/>
  <c r="J227" i="12"/>
  <c r="I227" i="12"/>
  <c r="H235" i="12"/>
  <c r="H230" i="12" s="1"/>
  <c r="H200" i="12"/>
  <c r="I226" i="12"/>
  <c r="I225" i="12"/>
  <c r="I224" i="12"/>
  <c r="I223" i="12"/>
  <c r="I222" i="12"/>
  <c r="H204" i="12"/>
  <c r="H213" i="12"/>
  <c r="I199" i="12"/>
  <c r="I198" i="12"/>
  <c r="I197" i="12"/>
  <c r="I196" i="12"/>
  <c r="I195" i="12"/>
  <c r="I150" i="12"/>
  <c r="I129" i="12"/>
  <c r="I127" i="12"/>
  <c r="I117" i="12"/>
  <c r="I102" i="12"/>
  <c r="I101" i="12"/>
  <c r="I100" i="12"/>
  <c r="I99" i="12"/>
  <c r="I98" i="12"/>
  <c r="I97" i="12"/>
  <c r="I95" i="12"/>
  <c r="H123" i="12"/>
  <c r="H111" i="12"/>
  <c r="J111" i="12" s="1"/>
  <c r="H116" i="12"/>
  <c r="J116" i="12" s="1"/>
  <c r="H130" i="12"/>
  <c r="I122" i="12"/>
  <c r="H96" i="12"/>
  <c r="I96" i="12" s="1"/>
  <c r="I58" i="12"/>
  <c r="I54" i="12"/>
  <c r="I53" i="12"/>
  <c r="H55" i="12"/>
  <c r="H52" i="12" s="1"/>
  <c r="J52" i="12" s="1"/>
  <c r="I39" i="12"/>
  <c r="I37" i="12"/>
  <c r="I33" i="12"/>
  <c r="H8" i="12"/>
  <c r="H12" i="12"/>
  <c r="H19" i="12"/>
  <c r="J19" i="12" s="1"/>
  <c r="H29" i="12"/>
  <c r="J29" i="12" s="1"/>
  <c r="H35" i="12"/>
  <c r="H38" i="12"/>
  <c r="J38" i="12" s="1"/>
  <c r="G230" i="12"/>
  <c r="G213" i="12"/>
  <c r="G106" i="12"/>
  <c r="G111" i="12"/>
  <c r="G116" i="12"/>
  <c r="G123" i="12"/>
  <c r="G130" i="12"/>
  <c r="G137" i="12"/>
  <c r="G96" i="12"/>
  <c r="F96" i="12"/>
  <c r="G55" i="12"/>
  <c r="I55" i="12" s="1"/>
  <c r="G8" i="12"/>
  <c r="G19" i="12"/>
  <c r="G29" i="12"/>
  <c r="G35" i="12"/>
  <c r="D26" i="8"/>
  <c r="D7" i="8"/>
  <c r="H51" i="3"/>
  <c r="H40" i="3"/>
  <c r="H29" i="3"/>
  <c r="K29" i="3" s="1"/>
  <c r="G51" i="3"/>
  <c r="G40" i="3"/>
  <c r="G33" i="3"/>
  <c r="G29" i="3"/>
  <c r="J29" i="3" s="1"/>
  <c r="I11" i="3"/>
  <c r="I10" i="3" s="1"/>
  <c r="G11" i="3"/>
  <c r="H10" i="3"/>
  <c r="H13" i="1"/>
  <c r="H9" i="1"/>
  <c r="J27" i="12"/>
  <c r="J9" i="12"/>
  <c r="J10" i="12"/>
  <c r="J11" i="12"/>
  <c r="J13" i="12"/>
  <c r="J15" i="12"/>
  <c r="J16" i="12"/>
  <c r="J20" i="12"/>
  <c r="J21" i="12"/>
  <c r="J23" i="12"/>
  <c r="J24" i="12"/>
  <c r="J25" i="12"/>
  <c r="J30" i="12"/>
  <c r="J32" i="12"/>
  <c r="J40" i="12"/>
  <c r="J42" i="12"/>
  <c r="J43" i="12"/>
  <c r="J44" i="12"/>
  <c r="J51" i="12"/>
  <c r="J64" i="12"/>
  <c r="J65" i="12"/>
  <c r="J67" i="12"/>
  <c r="J68" i="12"/>
  <c r="J69" i="12"/>
  <c r="J70" i="12"/>
  <c r="J71" i="12"/>
  <c r="J72" i="12"/>
  <c r="J74" i="12"/>
  <c r="J75" i="12"/>
  <c r="J76" i="12"/>
  <c r="J77" i="12"/>
  <c r="J79" i="12"/>
  <c r="J80" i="12"/>
  <c r="J82" i="12"/>
  <c r="J83" i="12"/>
  <c r="J84" i="12"/>
  <c r="J85" i="12"/>
  <c r="J86" i="12"/>
  <c r="J87" i="12"/>
  <c r="J88" i="12"/>
  <c r="J89" i="12"/>
  <c r="J90" i="12"/>
  <c r="J91" i="12"/>
  <c r="J92" i="12"/>
  <c r="J107" i="12"/>
  <c r="J109" i="12"/>
  <c r="J110" i="12"/>
  <c r="J112" i="12"/>
  <c r="J113" i="12"/>
  <c r="J118" i="12"/>
  <c r="J119" i="12"/>
  <c r="J126" i="12"/>
  <c r="J132" i="12"/>
  <c r="J133" i="12"/>
  <c r="J134" i="12"/>
  <c r="J135" i="12"/>
  <c r="J138" i="12"/>
  <c r="J139" i="12"/>
  <c r="J142" i="12"/>
  <c r="J143" i="12"/>
  <c r="J144" i="12"/>
  <c r="J146" i="12"/>
  <c r="J147" i="12"/>
  <c r="J148" i="12"/>
  <c r="J149" i="12"/>
  <c r="J151" i="12"/>
  <c r="J157" i="12"/>
  <c r="J158" i="12"/>
  <c r="J159" i="12"/>
  <c r="J161" i="12"/>
  <c r="J165" i="12"/>
  <c r="J166" i="12"/>
  <c r="J185" i="12"/>
  <c r="J186" i="12"/>
  <c r="J187" i="12"/>
  <c r="J188" i="12"/>
  <c r="J189" i="12"/>
  <c r="J190" i="12"/>
  <c r="J191" i="12"/>
  <c r="J192" i="12"/>
  <c r="J193" i="12"/>
  <c r="J194" i="12"/>
  <c r="J201" i="12"/>
  <c r="J205" i="12"/>
  <c r="J206" i="12"/>
  <c r="J214" i="12"/>
  <c r="J216" i="12"/>
  <c r="J219" i="12"/>
  <c r="J220" i="12"/>
  <c r="J221" i="12"/>
  <c r="J228" i="12"/>
  <c r="J229" i="12"/>
  <c r="J236" i="12"/>
  <c r="F78" i="12"/>
  <c r="I236" i="12"/>
  <c r="I234" i="12"/>
  <c r="I233" i="12"/>
  <c r="I229" i="12"/>
  <c r="I228" i="12"/>
  <c r="I221" i="12"/>
  <c r="I220" i="12"/>
  <c r="I219" i="12"/>
  <c r="I218" i="12"/>
  <c r="I216" i="12"/>
  <c r="I214" i="12"/>
  <c r="I211" i="12"/>
  <c r="I208" i="12"/>
  <c r="I206" i="12"/>
  <c r="I205" i="12"/>
  <c r="I201" i="12"/>
  <c r="I194" i="12"/>
  <c r="I193" i="12"/>
  <c r="I192" i="12"/>
  <c r="I191" i="12"/>
  <c r="I190" i="12"/>
  <c r="I189" i="12"/>
  <c r="I188" i="12"/>
  <c r="I187" i="12"/>
  <c r="I186" i="12"/>
  <c r="I185" i="12"/>
  <c r="I178" i="12"/>
  <c r="I176" i="12"/>
  <c r="I175" i="12"/>
  <c r="I174" i="12"/>
  <c r="I166" i="12"/>
  <c r="I165" i="12"/>
  <c r="I148" i="12"/>
  <c r="I147" i="12"/>
  <c r="I146" i="12"/>
  <c r="I145" i="12"/>
  <c r="I144" i="12"/>
  <c r="I142" i="12"/>
  <c r="I140" i="12"/>
  <c r="I139" i="12"/>
  <c r="I138" i="12"/>
  <c r="I134" i="12"/>
  <c r="I133" i="12"/>
  <c r="I132" i="12"/>
  <c r="I128" i="12"/>
  <c r="I126" i="12"/>
  <c r="I121" i="12"/>
  <c r="I119" i="12"/>
  <c r="I118" i="12"/>
  <c r="I114" i="12"/>
  <c r="I113" i="12"/>
  <c r="I112" i="12"/>
  <c r="I110" i="12"/>
  <c r="I109" i="12"/>
  <c r="I107" i="12"/>
  <c r="I92" i="12"/>
  <c r="I91" i="12"/>
  <c r="I90" i="12"/>
  <c r="I89" i="12"/>
  <c r="I88" i="12"/>
  <c r="I87" i="12"/>
  <c r="I86" i="12"/>
  <c r="I85" i="12"/>
  <c r="I84" i="12"/>
  <c r="I83" i="12"/>
  <c r="I82" i="12"/>
  <c r="I80" i="12"/>
  <c r="I79" i="12"/>
  <c r="I77" i="12"/>
  <c r="I76" i="12"/>
  <c r="I75" i="12"/>
  <c r="I74" i="12"/>
  <c r="I72" i="12"/>
  <c r="I71" i="12"/>
  <c r="I70" i="12"/>
  <c r="I69" i="12"/>
  <c r="I68" i="12"/>
  <c r="I67" i="12"/>
  <c r="I64" i="12"/>
  <c r="I51" i="12"/>
  <c r="I44" i="12"/>
  <c r="I43" i="12"/>
  <c r="I42" i="12"/>
  <c r="I32" i="12"/>
  <c r="I30" i="12"/>
  <c r="I27" i="12"/>
  <c r="I25" i="12"/>
  <c r="I24" i="12"/>
  <c r="I23" i="12"/>
  <c r="I21" i="12"/>
  <c r="I20" i="12"/>
  <c r="I9" i="12"/>
  <c r="I16" i="12"/>
  <c r="I15" i="12"/>
  <c r="I13" i="12"/>
  <c r="I11" i="12"/>
  <c r="I10" i="12"/>
  <c r="H210" i="12"/>
  <c r="H177" i="12"/>
  <c r="H167" i="12"/>
  <c r="J160" i="12"/>
  <c r="H141" i="12"/>
  <c r="J141" i="12" s="1"/>
  <c r="H106" i="12"/>
  <c r="H105" i="12" s="1"/>
  <c r="H81" i="12"/>
  <c r="J81" i="12" s="1"/>
  <c r="H73" i="12"/>
  <c r="H50" i="12"/>
  <c r="J50" i="12" s="1"/>
  <c r="J12" i="12"/>
  <c r="G210" i="12"/>
  <c r="G204" i="12"/>
  <c r="G177" i="12"/>
  <c r="G167" i="12"/>
  <c r="G160" i="12"/>
  <c r="G149" i="12"/>
  <c r="I149" i="12" s="1"/>
  <c r="G141" i="12"/>
  <c r="G66" i="12"/>
  <c r="G73" i="12"/>
  <c r="G50" i="12"/>
  <c r="F6" i="11"/>
  <c r="H115" i="12" l="1"/>
  <c r="H104" i="12" s="1"/>
  <c r="H103" i="12" s="1"/>
  <c r="H78" i="12" s="1"/>
  <c r="H202" i="12"/>
  <c r="H7" i="12"/>
  <c r="H6" i="12" s="1"/>
  <c r="J6" i="12" s="1"/>
  <c r="G28" i="3"/>
  <c r="J55" i="12"/>
  <c r="I35" i="12"/>
  <c r="G202" i="12"/>
  <c r="G136" i="12"/>
  <c r="G135" i="12" s="1"/>
  <c r="I135" i="12" s="1"/>
  <c r="G105" i="12"/>
  <c r="I105" i="12" s="1"/>
  <c r="I200" i="12"/>
  <c r="J200" i="12"/>
  <c r="G115" i="12"/>
  <c r="G52" i="12"/>
  <c r="I52" i="12" s="1"/>
  <c r="G7" i="12"/>
  <c r="G6" i="12" s="1"/>
  <c r="I19" i="12"/>
  <c r="I130" i="12"/>
  <c r="H136" i="12"/>
  <c r="J136" i="12" s="1"/>
  <c r="I235" i="12"/>
  <c r="I167" i="12"/>
  <c r="I73" i="12"/>
  <c r="I177" i="12"/>
  <c r="I204" i="12"/>
  <c r="I106" i="12"/>
  <c r="I210" i="12"/>
  <c r="I213" i="12"/>
  <c r="J213" i="12"/>
  <c r="I29" i="12"/>
  <c r="J235" i="12"/>
  <c r="I123" i="12"/>
  <c r="J230" i="12"/>
  <c r="I230" i="12"/>
  <c r="J8" i="12"/>
  <c r="I111" i="12"/>
  <c r="J130" i="12"/>
  <c r="I141" i="12"/>
  <c r="H66" i="12"/>
  <c r="J210" i="12"/>
  <c r="G65" i="12"/>
  <c r="I65" i="12" s="1"/>
  <c r="J167" i="12"/>
  <c r="I81" i="12"/>
  <c r="I116" i="12"/>
  <c r="J137" i="12"/>
  <c r="J123" i="12"/>
  <c r="J106" i="12"/>
  <c r="J73" i="12"/>
  <c r="J105" i="12"/>
  <c r="I12" i="12"/>
  <c r="I137" i="12"/>
  <c r="J204" i="12"/>
  <c r="I8" i="12"/>
  <c r="G43" i="8"/>
  <c r="F43" i="8"/>
  <c r="F40" i="8"/>
  <c r="F28" i="8"/>
  <c r="F35" i="8"/>
  <c r="F34" i="8"/>
  <c r="G24" i="8"/>
  <c r="F24" i="8"/>
  <c r="F16" i="8"/>
  <c r="F9" i="8"/>
  <c r="J17" i="3"/>
  <c r="K17" i="3"/>
  <c r="H24" i="3"/>
  <c r="G9" i="1"/>
  <c r="C26" i="8"/>
  <c r="G10" i="3"/>
  <c r="J10" i="3" s="1"/>
  <c r="H23" i="3" l="1"/>
  <c r="G104" i="12"/>
  <c r="G103" i="12" s="1"/>
  <c r="G78" i="12" s="1"/>
  <c r="J103" i="12"/>
  <c r="J7" i="12"/>
  <c r="I136" i="12"/>
  <c r="I7" i="12"/>
  <c r="J104" i="12"/>
  <c r="J115" i="12"/>
  <c r="I115" i="12"/>
  <c r="I66" i="12"/>
  <c r="J66" i="12"/>
  <c r="J203" i="12"/>
  <c r="I203" i="12"/>
  <c r="I6" i="12"/>
  <c r="C25" i="8"/>
  <c r="E25" i="8"/>
  <c r="D25" i="8"/>
  <c r="C7" i="8"/>
  <c r="I104" i="12" l="1"/>
  <c r="I103" i="12"/>
  <c r="I202" i="12"/>
  <c r="J202" i="12"/>
  <c r="F26" i="8"/>
  <c r="J48" i="3"/>
  <c r="K48" i="3"/>
  <c r="K52" i="3"/>
  <c r="K41" i="3"/>
  <c r="J34" i="3"/>
  <c r="K34" i="3"/>
  <c r="J35" i="3"/>
  <c r="K35" i="3"/>
  <c r="J36" i="3"/>
  <c r="K36" i="3"/>
  <c r="I78" i="12" l="1"/>
  <c r="J78" i="12"/>
  <c r="G7" i="11"/>
  <c r="G8" i="11"/>
  <c r="G9" i="11"/>
  <c r="G10" i="11"/>
  <c r="F7" i="11"/>
  <c r="F8" i="11"/>
  <c r="F9" i="11"/>
  <c r="F10" i="11"/>
  <c r="G6" i="11"/>
  <c r="G16" i="8"/>
  <c r="E17" i="8"/>
  <c r="E15" i="8"/>
  <c r="E6" i="8" s="1"/>
  <c r="D17" i="8"/>
  <c r="D15" i="8"/>
  <c r="F21" i="8"/>
  <c r="C15" i="8"/>
  <c r="C6" i="8" s="1"/>
  <c r="D6" i="8" l="1"/>
  <c r="F15" i="8"/>
  <c r="G15" i="8"/>
  <c r="I24" i="3"/>
  <c r="I23" i="3" s="1"/>
  <c r="J30" i="3"/>
  <c r="K30" i="3"/>
  <c r="J31" i="3"/>
  <c r="K31" i="3"/>
  <c r="J32" i="3"/>
  <c r="K32" i="3"/>
  <c r="J37" i="3"/>
  <c r="K37" i="3"/>
  <c r="J41" i="3"/>
  <c r="J42" i="3"/>
  <c r="K42" i="3"/>
  <c r="J43" i="3"/>
  <c r="K43" i="3"/>
  <c r="J44" i="3"/>
  <c r="K44" i="3"/>
  <c r="J45" i="3"/>
  <c r="K45" i="3"/>
  <c r="J47" i="3"/>
  <c r="K47" i="3"/>
  <c r="J54" i="3"/>
  <c r="K54" i="3"/>
  <c r="J57" i="3"/>
  <c r="K57" i="3"/>
  <c r="J58" i="3"/>
  <c r="J61" i="3"/>
  <c r="K61" i="3"/>
  <c r="K62" i="3"/>
  <c r="J26" i="3"/>
  <c r="J27" i="3"/>
  <c r="K28" i="3" l="1"/>
  <c r="G24" i="3"/>
  <c r="G23" i="3" s="1"/>
  <c r="J23" i="3" l="1"/>
  <c r="J28" i="3"/>
  <c r="K25" i="3"/>
  <c r="K26" i="3"/>
  <c r="J12" i="3"/>
  <c r="J13" i="3"/>
  <c r="J14" i="3"/>
  <c r="J15" i="3"/>
  <c r="J25" i="3"/>
  <c r="K24" i="3"/>
  <c r="J24" i="3"/>
  <c r="K23" i="3"/>
  <c r="K12" i="3"/>
  <c r="K14" i="3"/>
  <c r="K15" i="3"/>
  <c r="G41" i="8" l="1"/>
  <c r="F41" i="8"/>
  <c r="G40" i="8"/>
  <c r="G39" i="8"/>
  <c r="F39" i="8"/>
  <c r="G38" i="8"/>
  <c r="F38" i="8"/>
  <c r="F37" i="8"/>
  <c r="F36" i="8"/>
  <c r="G35" i="8"/>
  <c r="G34" i="8"/>
  <c r="G32" i="8"/>
  <c r="F32" i="8"/>
  <c r="G28" i="8"/>
  <c r="G27" i="8"/>
  <c r="F27" i="8"/>
  <c r="G26" i="8"/>
  <c r="G25" i="8"/>
  <c r="F25" i="8"/>
  <c r="G22" i="8"/>
  <c r="G7" i="8"/>
  <c r="G8" i="8"/>
  <c r="G9" i="8"/>
  <c r="G19" i="8"/>
  <c r="G20" i="8"/>
  <c r="G21" i="8"/>
  <c r="G6" i="8"/>
  <c r="F7" i="8"/>
  <c r="F8" i="8"/>
  <c r="F13" i="8"/>
  <c r="F17" i="8"/>
  <c r="F18" i="8"/>
  <c r="F19" i="8"/>
  <c r="F20" i="8"/>
  <c r="F22" i="8"/>
  <c r="F6" i="8"/>
  <c r="K10" i="3"/>
  <c r="K10" i="1"/>
  <c r="K13" i="1"/>
  <c r="K14" i="1"/>
  <c r="K15" i="1"/>
  <c r="K9" i="1"/>
  <c r="J10" i="1"/>
  <c r="J13" i="1"/>
  <c r="J14" i="1"/>
</calcChain>
</file>

<file path=xl/sharedStrings.xml><?xml version="1.0" encoding="utf-8"?>
<sst xmlns="http://schemas.openxmlformats.org/spreadsheetml/2006/main" count="416" uniqueCount="206">
  <si>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</si>
  <si>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</si>
  <si>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</si>
  <si>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</si>
  <si>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</si>
  <si>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</si>
  <si>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</si>
  <si>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</si>
  <si>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</si>
  <si>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</si>
  <si>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INDEKS</t>
  </si>
  <si>
    <t xml:space="preserve">IZVJEŠTAJ O PRIHODIMA I RASHODIMA PREMA EKONOMSKOJ KLASIFIKACIJI </t>
  </si>
  <si>
    <t>Pomoći iz inozemstva i od subjekata unutar općeg proračuna</t>
  </si>
  <si>
    <t>Naknade troškova zaposlenima</t>
  </si>
  <si>
    <t>Službena putovanja</t>
  </si>
  <si>
    <t>31 Vlastiti prihodi</t>
  </si>
  <si>
    <t>3 Vlastiti prihodi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</si>
  <si>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</si>
  <si>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</si>
  <si>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</si>
  <si>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</si>
  <si>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</si>
  <si>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</si>
  <si>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</si>
  <si>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</si>
  <si>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</si>
  <si>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</si>
  <si>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</si>
  <si>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</si>
  <si>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</si>
  <si>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</si>
  <si>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</si>
  <si>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</si>
  <si>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</si>
  <si>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</si>
  <si>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</si>
  <si>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</si>
  <si>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</si>
  <si>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</si>
  <si>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</si>
  <si>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</si>
  <si>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</si>
  <si>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5=4/2*100</t>
  </si>
  <si>
    <t>6=4/3*100</t>
  </si>
  <si>
    <t>19 Predfinanciranje iz ŽP</t>
  </si>
  <si>
    <t>4 Prihodi posebne namjene</t>
  </si>
  <si>
    <t>41 Prihodi posebne namjene</t>
  </si>
  <si>
    <t>42 Višak/manjak prihoda korisnici</t>
  </si>
  <si>
    <t>45 F.P. i dod.udio u por.na doh</t>
  </si>
  <si>
    <t>51 Državni proračun</t>
  </si>
  <si>
    <t>54 Pomoći iz inozemnstva</t>
  </si>
  <si>
    <t>61 Tekuće pomoći donacije</t>
  </si>
  <si>
    <t>0 Javnost</t>
  </si>
  <si>
    <t>09 Obrazovanje</t>
  </si>
  <si>
    <t>091 Predškolsko i osnovno obrazovanje</t>
  </si>
  <si>
    <t>096 Dodatne usluge u obrazovanju</t>
  </si>
  <si>
    <t>Prihodi iz nadležnog proračuna</t>
  </si>
  <si>
    <t>Prihodi od od admin. I upr. Pristojbi</t>
  </si>
  <si>
    <t>Stručno usavršavanje</t>
  </si>
  <si>
    <t>Ostale naknade troš.zaposlenima</t>
  </si>
  <si>
    <t>Rashodi za materijale i energiju</t>
  </si>
  <si>
    <t>Uredski mat. I ostali mat.rashodi</t>
  </si>
  <si>
    <t>Materijal i sirovine</t>
  </si>
  <si>
    <t>Energija</t>
  </si>
  <si>
    <t>Materijal i djel. Za tek i inv.održ</t>
  </si>
  <si>
    <t>Sitni inventar</t>
  </si>
  <si>
    <t>Službena odjeća i obuća</t>
  </si>
  <si>
    <t>Rashodi za usluge</t>
  </si>
  <si>
    <t>Usluge telefona, pošte i prijevoza</t>
  </si>
  <si>
    <t>Usluge tek.i inv.održ</t>
  </si>
  <si>
    <t>Komunalne usluge</t>
  </si>
  <si>
    <t>Zakupnine i najamnine</t>
  </si>
  <si>
    <t>Zdravs.i veter.usluge</t>
  </si>
  <si>
    <t>Intelektualne usluge</t>
  </si>
  <si>
    <t>Računalne usluge</t>
  </si>
  <si>
    <t>Ostali nespomenuti rashodi poslovanja</t>
  </si>
  <si>
    <t>Premije osiguranja</t>
  </si>
  <si>
    <t>Reprezentacija</t>
  </si>
  <si>
    <t>Članarine</t>
  </si>
  <si>
    <t>Bankarske usluge i usl.pl.prometa</t>
  </si>
  <si>
    <t>Novčana naknada zbog nezapoš.osoba s invalid.</t>
  </si>
  <si>
    <t xml:space="preserve">Prijevoz zaposlenih </t>
  </si>
  <si>
    <t>Ostale usluge</t>
  </si>
  <si>
    <t>Troškovi sudskih postupaka</t>
  </si>
  <si>
    <t>Tekuće donacije građanima</t>
  </si>
  <si>
    <t>Ostale naknade iz proračuna-prehrana</t>
  </si>
  <si>
    <t>53 Proračun JLS</t>
  </si>
  <si>
    <t>Materijal za hig.potrebe i njegu</t>
  </si>
  <si>
    <t>Prihodi od prodaje proizvoda i robe te pruženih usluga i prihodi od donacija</t>
  </si>
  <si>
    <t>49 DEC- nedostajuća sredstva</t>
  </si>
  <si>
    <t>71 Prihodi od prodaje nefinancijske imovine</t>
  </si>
  <si>
    <t>OSTVARENJE/IZVRŠENJE 
2024. GODINE</t>
  </si>
  <si>
    <t>Prihodi od prodaje proizvedene dugotrajne imovine</t>
  </si>
  <si>
    <t>Naknade troškova osobama izvan radnog odnosa</t>
  </si>
  <si>
    <t>Naknade troškova službenog puta</t>
  </si>
  <si>
    <t xml:space="preserve">Rashodi i izdaci po izvorima financiranja, ekonomskoj i programskoj  klasifikaciji </t>
  </si>
  <si>
    <t>Konto</t>
  </si>
  <si>
    <t>Izvor financiranja</t>
  </si>
  <si>
    <t>Aktivnost</t>
  </si>
  <si>
    <t>Račun rashoda-naziv računa</t>
  </si>
  <si>
    <t xml:space="preserve">Ostvarenje preth. god. </t>
  </si>
  <si>
    <t>RASHODI POSLOVANJA</t>
  </si>
  <si>
    <t>Stručno usavršavanje zaposlenika</t>
  </si>
  <si>
    <t>Ostale naknade troškova zaposlenima</t>
  </si>
  <si>
    <t>Uredski materijal</t>
  </si>
  <si>
    <t>Materijali i dijelovi za tekuć.i inves.održ.</t>
  </si>
  <si>
    <t>Sitni inventar i auto gume</t>
  </si>
  <si>
    <t>Službena, radna i zaštitna odjeća i obuća</t>
  </si>
  <si>
    <t>0.00</t>
  </si>
  <si>
    <t>100.00</t>
  </si>
  <si>
    <t>Usluge telefona ,pošte i prijevoza</t>
  </si>
  <si>
    <t>Usluge tekuć.i investic.održavanja</t>
  </si>
  <si>
    <t>Usluge promidžbe i informiranja</t>
  </si>
  <si>
    <t xml:space="preserve">Zdravstvene usluge </t>
  </si>
  <si>
    <t>Intelektualne i osobne usluge</t>
  </si>
  <si>
    <t>Ostali nespom.rashodi poslovanja</t>
  </si>
  <si>
    <t>Uredska oprema i namještaj</t>
  </si>
  <si>
    <t>Rashodi za materijal i energiju</t>
  </si>
  <si>
    <t>Postrojenja i oprema</t>
  </si>
  <si>
    <t>Plaće za zaposlene</t>
  </si>
  <si>
    <t>Plaće za redovan rad</t>
  </si>
  <si>
    <t>Ostali rashodi za zaposlene</t>
  </si>
  <si>
    <t>Doprinosi za zdravstveno osiguranje</t>
  </si>
  <si>
    <t>Doprinosi za obavezno zdravstveno osiguranje</t>
  </si>
  <si>
    <t>Naknade za prijevoz na posao i s posla</t>
  </si>
  <si>
    <t>Novčana nak.posl.zbog.nezapoš. osoba s invalid.</t>
  </si>
  <si>
    <t>Plaće</t>
  </si>
  <si>
    <t>Namirnice</t>
  </si>
  <si>
    <t xml:space="preserve">Ostali nespomenuti rashodi poslovanja </t>
  </si>
  <si>
    <t>Ostali financijski rashodi</t>
  </si>
  <si>
    <t>Bankarske usluge i usluge platnog prometa</t>
  </si>
  <si>
    <t>Knjige, umjetnička djela i ostale izložbene vrijednosti</t>
  </si>
  <si>
    <t xml:space="preserve">Knjige </t>
  </si>
  <si>
    <t xml:space="preserve">                                Rashodi za nabavu proizvedene dugotrajne imovine</t>
  </si>
  <si>
    <t xml:space="preserve">Nematerijalna proizvedene imovina </t>
  </si>
  <si>
    <t>Ostala nematerijalna proizvedena imovina</t>
  </si>
  <si>
    <t>Plaće za zapslene</t>
  </si>
  <si>
    <t>Doprinosi za obvezno zdravstveno osiguranje</t>
  </si>
  <si>
    <t>Doprinosi na plaće</t>
  </si>
  <si>
    <t xml:space="preserve">Naknade troškova zaposlenima </t>
  </si>
  <si>
    <t>Usluge telefona, interneta, pošte i prijevoza</t>
  </si>
  <si>
    <t>Usluge tekućeg i investicijskog održavanja</t>
  </si>
  <si>
    <t>Uređaji, strojevi i oprema za ostale namjene</t>
  </si>
  <si>
    <t>Knjige</t>
  </si>
  <si>
    <t>Materija i sirovine</t>
  </si>
  <si>
    <t>Materijal i sirovina</t>
  </si>
  <si>
    <t>Rashodi za nabavu proizvedene dugotrajne imovine</t>
  </si>
  <si>
    <t>Rashodi za donacije, kazne, naknade šteta i kapitalne pomoći</t>
  </si>
  <si>
    <t>Tekuće donacije</t>
  </si>
  <si>
    <t>Tekuće donacije u naravi</t>
  </si>
  <si>
    <t>Program 4306    Nacionalni EU projekti</t>
  </si>
  <si>
    <t>Ostali nenavedeni rashodi za zaposlene</t>
  </si>
  <si>
    <t>Naknade za prijevoz, za rad na terenu i odvojeni život</t>
  </si>
  <si>
    <t>K202-02               Nabava proizvedene dugotrajne imovine</t>
  </si>
  <si>
    <t>Rashodi za nabavu proizvedne dugotrajne imovine</t>
  </si>
  <si>
    <t>T2202-03             Hitne intervencije u osnovnim školama</t>
  </si>
  <si>
    <t>Rashodi za nabavu neifnancijske imovine</t>
  </si>
  <si>
    <t>A2202-04             Administracija i upravljanje</t>
  </si>
  <si>
    <t>A2203-01             Javne potrebe u prosvjeti - korisnici</t>
  </si>
  <si>
    <t>T2203-02             Projektna dokumentacija - javne potrebe</t>
  </si>
  <si>
    <t>A2203-04             Podizanje kvalitete i standarda u školstvu</t>
  </si>
  <si>
    <t>Program 2202      Osnovno školstvo - standard</t>
  </si>
  <si>
    <t>A2203-06            Školska kuhinja i kantina</t>
  </si>
  <si>
    <t>A2203-07             Prehrana u riziku od siromaštva</t>
  </si>
  <si>
    <t>A2203-08            Školska shema</t>
  </si>
  <si>
    <t>A2203-14             Natjecanja i smotre u OŠ</t>
  </si>
  <si>
    <t>A2203-27             Udžbenici</t>
  </si>
  <si>
    <t>A2203-33             Prehrana za učenike</t>
  </si>
  <si>
    <t>A2203-34             Zalihe menstrualnih higijenskih potrepština</t>
  </si>
  <si>
    <t xml:space="preserve">T4306-03             Inkluzija - korak bliže društvu bez prepreka </t>
  </si>
  <si>
    <t>Financijski rashodi</t>
  </si>
  <si>
    <t>A2203-28             Centar izvrsnosti OŠ</t>
  </si>
  <si>
    <t xml:space="preserve">Program   2203   Osnovno školstvo - iznad standarda                                                           </t>
  </si>
  <si>
    <t>Indeks                 5= 4/3*100</t>
  </si>
  <si>
    <t>Indeks             6=4/2*100</t>
  </si>
  <si>
    <t xml:space="preserve">OSTVARENJE/IZVRŠENJE 
2024. GODINE </t>
  </si>
  <si>
    <t>TEKUĆI PLAN 2025.GODINE</t>
  </si>
  <si>
    <t>OSTVARENJE/IZVRŠENJE 
2025. GODINE</t>
  </si>
  <si>
    <t xml:space="preserve">OSTVARENJE/IZVRŠENJE 
2024. GODINE. </t>
  </si>
  <si>
    <t>Izvršenje za  2024.</t>
  </si>
  <si>
    <t xml:space="preserve"> Plan 2025.</t>
  </si>
  <si>
    <t xml:space="preserve">Izvršenje za   2025.             </t>
  </si>
  <si>
    <t>Prihodi od prodaje nefinancijske imovine</t>
  </si>
  <si>
    <t>Višak prihoda poslovanja</t>
  </si>
  <si>
    <t>Pristojbe i naknade</t>
  </si>
  <si>
    <t>12 Višak  prihoda- ZŽ</t>
  </si>
  <si>
    <t>12 Višak prihoda - IF 54</t>
  </si>
  <si>
    <t>12 Višak  prihoda - IF 51</t>
  </si>
  <si>
    <t>12 Višak prihoda- ZŽ</t>
  </si>
  <si>
    <t>12 Višak prihoda - IF 51</t>
  </si>
  <si>
    <t>Materijal i dijelovi za tekuće i investicijsko održavanje</t>
  </si>
  <si>
    <t>Dodatna ulaganja na građevinskim objektima</t>
  </si>
  <si>
    <t>T2203-03             Kapitalna ulaganja u osnovnim školama                                                         0,00                                    8000</t>
  </si>
  <si>
    <t>Uredski materijal i ostali materijalni rashodi</t>
  </si>
  <si>
    <t xml:space="preserve">A2203-37 </t>
  </si>
  <si>
    <t>Rad s darovitim i visoko motiviranim učenicima OŠ</t>
  </si>
  <si>
    <t>Materijalni rshodi</t>
  </si>
  <si>
    <t xml:space="preserve">Rashodi za nabavu proizvedene dugotrajne imovine </t>
  </si>
  <si>
    <t>Nematerijalna proizvedena imovina</t>
  </si>
  <si>
    <t>Program 4307  Međunarodni EU projekti</t>
  </si>
  <si>
    <t>Rashodi za dodatna ulaganja na nefinacijskoj imovini</t>
  </si>
  <si>
    <t>9 PRENESENI VIŠAK/MANJAK IZ PRETHODNE GODINE</t>
  </si>
  <si>
    <t xml:space="preserve"> IZVJEŠTAJ O IZVRŠENJU FINANCIJSKOG PLANA ZA OSNOVNU ŠKOLU PETRA ZORANIĆA, JASENICE                                                                                                                                   ZA RAZDOBLJE 01.01.2025. - 31.12.2025. GODINE</t>
  </si>
  <si>
    <t xml:space="preserve">K4306-39              Projekt - NPOO                                                                            </t>
  </si>
  <si>
    <t xml:space="preserve">T4307-23             </t>
  </si>
  <si>
    <t>A2202-01              Djelatnost osnovnih škola                                                                                783.938,49                        1.363.813,12         777.099,74                   56,98                 92,00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</si>
</sst>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8"/>
      <color theme="1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2" fontId="0" fillId="0" borderId="3" xfId="0" applyNumberFormat="1" applyBorder="1"/>
    <xf numFmtId="4" fontId="19" fillId="0" borderId="3" xfId="0" applyNumberFormat="1" applyFont="1" applyBorder="1" applyAlignment="1" applyProtection="1">
      <alignment horizontal="right" vertical="center" shrinkToFit="1"/>
      <protection locked="0"/>
    </xf>
    <xf numFmtId="4" fontId="6" fillId="0" borderId="3" xfId="0" applyNumberFormat="1" applyFont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3" xfId="0" applyNumberFormat="1" applyBorder="1"/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0" fontId="11" fillId="4" borderId="3" xfId="0" quotePrefix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6" fillId="4" borderId="3" xfId="0" quotePrefix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11" fillId="5" borderId="3" xfId="0" applyFont="1" applyFill="1" applyBorder="1" applyAlignment="1">
      <alignment horizontal="left" vertical="center" wrapText="1"/>
    </xf>
    <xf numFmtId="4" fontId="6" fillId="5" borderId="3" xfId="0" applyNumberFormat="1" applyFont="1" applyFill="1" applyBorder="1" applyAlignment="1">
      <alignment horizontal="right"/>
    </xf>
    <xf numFmtId="0" fontId="11" fillId="6" borderId="3" xfId="0" applyFont="1" applyFill="1" applyBorder="1" applyAlignment="1">
      <alignment horizontal="left" vertical="center" wrapText="1"/>
    </xf>
    <xf numFmtId="4" fontId="6" fillId="6" borderId="3" xfId="0" applyNumberFormat="1" applyFont="1" applyFill="1" applyBorder="1" applyAlignment="1">
      <alignment horizontal="right"/>
    </xf>
    <xf numFmtId="0" fontId="9" fillId="6" borderId="3" xfId="0" quotePrefix="1" applyFont="1" applyFill="1" applyBorder="1" applyAlignment="1">
      <alignment horizontal="left" vertical="center"/>
    </xf>
    <xf numFmtId="0" fontId="10" fillId="6" borderId="3" xfId="0" quotePrefix="1" applyFont="1" applyFill="1" applyBorder="1" applyAlignment="1">
      <alignment horizontal="left" vertical="center"/>
    </xf>
    <xf numFmtId="0" fontId="11" fillId="6" borderId="3" xfId="0" quotePrefix="1" applyFont="1" applyFill="1" applyBorder="1" applyAlignment="1">
      <alignment horizontal="left" vertical="center"/>
    </xf>
    <xf numFmtId="4" fontId="1" fillId="6" borderId="3" xfId="0" applyNumberFormat="1" applyFont="1" applyFill="1" applyBorder="1"/>
    <xf numFmtId="0" fontId="11" fillId="6" borderId="3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vertical="center" wrapText="1"/>
    </xf>
    <xf numFmtId="4" fontId="6" fillId="5" borderId="3" xfId="0" applyNumberFormat="1" applyFont="1" applyFill="1" applyBorder="1" applyAlignment="1">
      <alignment horizontal="right" wrapText="1"/>
    </xf>
    <xf numFmtId="4" fontId="1" fillId="5" borderId="3" xfId="0" applyNumberFormat="1" applyFont="1" applyFill="1" applyBorder="1"/>
    <xf numFmtId="2" fontId="0" fillId="5" borderId="3" xfId="0" applyNumberFormat="1" applyFill="1" applyBorder="1"/>
    <xf numFmtId="0" fontId="11" fillId="7" borderId="3" xfId="0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right"/>
    </xf>
    <xf numFmtId="4" fontId="1" fillId="7" borderId="3" xfId="0" applyNumberFormat="1" applyFont="1" applyFill="1" applyBorder="1"/>
    <xf numFmtId="2" fontId="0" fillId="7" borderId="3" xfId="0" applyNumberFormat="1" applyFill="1" applyBorder="1"/>
    <xf numFmtId="4" fontId="6" fillId="7" borderId="3" xfId="0" applyNumberFormat="1" applyFont="1" applyFill="1" applyBorder="1" applyAlignment="1">
      <alignment horizontal="right" wrapText="1"/>
    </xf>
    <xf numFmtId="0" fontId="11" fillId="7" borderId="3" xfId="0" applyFont="1" applyFill="1" applyBorder="1" applyAlignment="1">
      <alignment horizontal="left" vertical="center" wrapText="1" indent="1"/>
    </xf>
    <xf numFmtId="4" fontId="6" fillId="7" borderId="6" xfId="0" applyNumberFormat="1" applyFont="1" applyFill="1" applyBorder="1" applyAlignment="1">
      <alignment horizontal="right" wrapText="1"/>
    </xf>
    <xf numFmtId="4" fontId="1" fillId="7" borderId="6" xfId="0" applyNumberFormat="1" applyFont="1" applyFill="1" applyBorder="1"/>
    <xf numFmtId="0" fontId="0" fillId="7" borderId="3" xfId="0" applyFill="1" applyBorder="1"/>
    <xf numFmtId="4" fontId="20" fillId="0" borderId="3" xfId="0" applyNumberFormat="1" applyFont="1" applyBorder="1" applyAlignment="1" applyProtection="1">
      <alignment horizontal="right" vertical="center" shrinkToFit="1"/>
      <protection locked="0"/>
    </xf>
    <xf numFmtId="4" fontId="0" fillId="5" borderId="3" xfId="0" applyNumberFormat="1" applyFill="1" applyBorder="1"/>
    <xf numFmtId="4" fontId="19" fillId="7" borderId="3" xfId="0" applyNumberFormat="1" applyFont="1" applyFill="1" applyBorder="1" applyAlignment="1" applyProtection="1">
      <alignment horizontal="right" vertical="center" shrinkToFit="1"/>
      <protection locked="0"/>
    </xf>
    <xf numFmtId="4" fontId="0" fillId="7" borderId="3" xfId="0" applyNumberFormat="1" applyFill="1" applyBorder="1"/>
    <xf numFmtId="4" fontId="21" fillId="7" borderId="3" xfId="0" applyNumberFormat="1" applyFont="1" applyFill="1" applyBorder="1" applyAlignment="1">
      <alignment horizontal="right" vertical="center" shrinkToFit="1"/>
    </xf>
    <xf numFmtId="0" fontId="11" fillId="8" borderId="3" xfId="0" applyFont="1" applyFill="1" applyBorder="1" applyAlignment="1">
      <alignment horizontal="left" vertical="center" wrapText="1"/>
    </xf>
    <xf numFmtId="4" fontId="21" fillId="8" borderId="3" xfId="0" applyNumberFormat="1" applyFont="1" applyFill="1" applyBorder="1" applyAlignment="1">
      <alignment horizontal="right" vertical="center" shrinkToFit="1"/>
    </xf>
    <xf numFmtId="4" fontId="0" fillId="8" borderId="3" xfId="0" applyNumberFormat="1" applyFill="1" applyBorder="1"/>
    <xf numFmtId="2" fontId="0" fillId="8" borderId="3" xfId="0" applyNumberFormat="1" applyFill="1" applyBorder="1"/>
    <xf numFmtId="0" fontId="0" fillId="2" borderId="2" xfId="0" applyFill="1" applyBorder="1"/>
    <xf numFmtId="0" fontId="0" fillId="0" borderId="2" xfId="0" applyBorder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/>
    </xf>
    <xf numFmtId="0" fontId="1" fillId="9" borderId="3" xfId="0" applyFont="1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9" borderId="3" xfId="0" applyFill="1" applyBorder="1"/>
    <xf numFmtId="0" fontId="0" fillId="0" borderId="5" xfId="0" applyBorder="1"/>
    <xf numFmtId="0" fontId="1" fillId="9" borderId="2" xfId="0" applyFont="1" applyFill="1" applyBorder="1"/>
    <xf numFmtId="0" fontId="0" fillId="9" borderId="2" xfId="0" applyFill="1" applyBorder="1"/>
    <xf numFmtId="0" fontId="0" fillId="2" borderId="1" xfId="0" applyFill="1" applyBorder="1"/>
    <xf numFmtId="0" fontId="0" fillId="2" borderId="4" xfId="0" applyFill="1" applyBorder="1"/>
    <xf numFmtId="4" fontId="0" fillId="0" borderId="2" xfId="0" applyNumberFormat="1" applyBorder="1" applyAlignment="1">
      <alignment horizontal="left"/>
    </xf>
    <xf numFmtId="4" fontId="0" fillId="0" borderId="2" xfId="0" applyNumberFormat="1" applyBorder="1" applyAlignment="1">
      <alignment horizontal="left" vertical="top"/>
    </xf>
    <xf numFmtId="4" fontId="0" fillId="9" borderId="2" xfId="0" applyNumberFormat="1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9" borderId="3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3" xfId="0" applyFill="1" applyBorder="1"/>
    <xf numFmtId="0" fontId="1" fillId="2" borderId="2" xfId="0" applyFont="1" applyFill="1" applyBorder="1"/>
    <xf numFmtId="4" fontId="0" fillId="2" borderId="2" xfId="0" applyNumberFormat="1" applyFill="1" applyBorder="1" applyAlignment="1">
      <alignment horizontal="left"/>
    </xf>
    <xf numFmtId="0" fontId="1" fillId="10" borderId="8" xfId="0" applyFont="1" applyFill="1" applyBorder="1"/>
    <xf numFmtId="0" fontId="0" fillId="10" borderId="3" xfId="0" applyFill="1" applyBorder="1"/>
    <xf numFmtId="0" fontId="0" fillId="10" borderId="1" xfId="0" applyFill="1" applyBorder="1"/>
    <xf numFmtId="0" fontId="1" fillId="10" borderId="8" xfId="0" applyFont="1" applyFill="1" applyBorder="1" applyAlignment="1">
      <alignment wrapText="1"/>
    </xf>
    <xf numFmtId="0" fontId="1" fillId="10" borderId="9" xfId="0" applyFont="1" applyFill="1" applyBorder="1"/>
    <xf numFmtId="0" fontId="1" fillId="10" borderId="5" xfId="0" applyFont="1" applyFill="1" applyBorder="1"/>
    <xf numFmtId="0" fontId="0" fillId="10" borderId="5" xfId="0" applyFill="1" applyBorder="1"/>
    <xf numFmtId="0" fontId="1" fillId="4" borderId="1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4" xfId="0" applyFill="1" applyBorder="1"/>
    <xf numFmtId="0" fontId="0" fillId="10" borderId="2" xfId="0" applyFill="1" applyBorder="1" applyAlignment="1">
      <alignment horizontal="center"/>
    </xf>
    <xf numFmtId="0" fontId="0" fillId="10" borderId="2" xfId="0" applyFill="1" applyBorder="1"/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0" borderId="3" xfId="0" applyFont="1" applyBorder="1"/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horizontal="left"/>
    </xf>
    <xf numFmtId="0" fontId="1" fillId="9" borderId="3" xfId="0" applyFont="1" applyFill="1" applyBorder="1"/>
    <xf numFmtId="4" fontId="1" fillId="9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vertical="center"/>
    </xf>
    <xf numFmtId="0" fontId="0" fillId="4" borderId="2" xfId="0" applyFill="1" applyBorder="1"/>
    <xf numFmtId="4" fontId="0" fillId="4" borderId="2" xfId="0" applyNumberFormat="1" applyFill="1" applyBorder="1" applyAlignment="1">
      <alignment horizontal="left"/>
    </xf>
    <xf numFmtId="0" fontId="1" fillId="2" borderId="3" xfId="0" applyFont="1" applyFill="1" applyBorder="1" applyAlignment="1">
      <alignment vertical="center"/>
    </xf>
    <xf numFmtId="0" fontId="0" fillId="0" borderId="7" xfId="0" applyBorder="1"/>
    <xf numFmtId="4" fontId="1" fillId="0" borderId="5" xfId="0" applyNumberFormat="1" applyFont="1" applyBorder="1" applyAlignment="1">
      <alignment horizontal="left"/>
    </xf>
    <xf numFmtId="4" fontId="1" fillId="0" borderId="2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0" fontId="0" fillId="0" borderId="1" xfId="0" applyBorder="1"/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vertical="center"/>
    </xf>
    <xf numFmtId="4" fontId="1" fillId="4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left" vertical="center"/>
    </xf>
    <xf numFmtId="4" fontId="0" fillId="0" borderId="4" xfId="0" applyNumberFormat="1" applyBorder="1" applyAlignment="1">
      <alignment horizontal="left"/>
    </xf>
    <xf numFmtId="4" fontId="0" fillId="0" borderId="10" xfId="0" applyNumberFormat="1" applyBorder="1" applyAlignment="1">
      <alignment horizontal="left"/>
    </xf>
    <xf numFmtId="4" fontId="0" fillId="9" borderId="10" xfId="0" applyNumberFormat="1" applyFill="1" applyBorder="1" applyAlignment="1">
      <alignment horizontal="left"/>
    </xf>
    <xf numFmtId="4" fontId="1" fillId="4" borderId="10" xfId="0" applyNumberFormat="1" applyFont="1" applyFill="1" applyBorder="1" applyAlignment="1">
      <alignment horizontal="left"/>
    </xf>
    <xf numFmtId="4" fontId="0" fillId="4" borderId="10" xfId="0" applyNumberFormat="1" applyFill="1" applyBorder="1" applyAlignment="1">
      <alignment horizontal="left"/>
    </xf>
    <xf numFmtId="0" fontId="1" fillId="10" borderId="5" xfId="0" applyFont="1" applyFill="1" applyBorder="1" applyAlignment="1">
      <alignment horizontal="center" wrapText="1"/>
    </xf>
    <xf numFmtId="0" fontId="1" fillId="10" borderId="10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3" xfId="0" quotePrefix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4" fontId="19" fillId="8" borderId="3" xfId="0" applyNumberFormat="1" applyFont="1" applyFill="1" applyBorder="1" applyAlignment="1" applyProtection="1">
      <alignment horizontal="right" vertical="center" shrinkToFit="1"/>
      <protection locked="0"/>
    </xf>
    <xf numFmtId="4" fontId="3" fillId="5" borderId="3" xfId="0" applyNumberFormat="1" applyFont="1" applyFill="1" applyBorder="1" applyAlignment="1">
      <alignment horizontal="right"/>
    </xf>
    <xf numFmtId="0" fontId="0" fillId="5" borderId="3" xfId="0" applyFill="1" applyBorder="1"/>
    <xf numFmtId="4" fontId="3" fillId="6" borderId="3" xfId="0" applyNumberFormat="1" applyFont="1" applyFill="1" applyBorder="1" applyAlignment="1">
      <alignment horizontal="right"/>
    </xf>
    <xf numFmtId="4" fontId="0" fillId="6" borderId="3" xfId="0" applyNumberFormat="1" applyFill="1" applyBorder="1"/>
    <xf numFmtId="0" fontId="0" fillId="2" borderId="2" xfId="0" applyFill="1" applyBorder="1"/>
    <xf numFmtId="0" fontId="1" fillId="9" borderId="1" xfId="0" applyFont="1" applyFill="1" applyBorder="1"/>
    <xf numFmtId="0" fontId="1" fillId="9" borderId="2" xfId="0" applyFont="1" applyFill="1" applyBorder="1"/>
    <xf numFmtId="0" fontId="1" fillId="9" borderId="1" xfId="0" applyFont="1" applyFill="1" applyBorder="1"/>
    <xf numFmtId="0" fontId="1" fillId="9" borderId="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right"/>
    </xf>
    <xf numFmtId="0" fontId="0" fillId="0" borderId="2" xfId="0" applyFont="1" applyBorder="1"/>
    <xf numFmtId="4" fontId="0" fillId="0" borderId="2" xfId="0" applyNumberFormat="1" applyFont="1" applyBorder="1" applyAlignment="1">
      <alignment horizontal="left"/>
    </xf>
    <xf numFmtId="0" fontId="0" fillId="2" borderId="3" xfId="0" applyFont="1" applyFill="1" applyBorder="1" applyAlignment="1">
      <alignment horizontal="right"/>
    </xf>
    <xf numFmtId="0" fontId="0" fillId="2" borderId="2" xfId="0" applyFont="1" applyFill="1" applyBorder="1"/>
    <xf numFmtId="4" fontId="0" fillId="2" borderId="2" xfId="0" applyNumberFormat="1" applyFont="1" applyFill="1" applyBorder="1" applyAlignment="1">
      <alignment horizontal="left"/>
    </xf>
    <xf numFmtId="0" fontId="1" fillId="2" borderId="1" xfId="0" applyFont="1" applyFill="1" applyBorder="1"/>
    <xf numFmtId="4" fontId="1" fillId="9" borderId="1" xfId="0" applyNumberFormat="1" applyFont="1" applyFill="1" applyBorder="1"/>
    <xf numFmtId="4" fontId="1" fillId="9" borderId="2" xfId="0" applyNumberFormat="1" applyFont="1" applyFill="1" applyBorder="1"/>
    <xf numFmtId="4" fontId="1" fillId="9" borderId="5" xfId="0" applyNumberFormat="1" applyFont="1" applyFill="1" applyBorder="1" applyAlignment="1">
      <alignment horizontal="left"/>
    </xf>
    <xf numFmtId="4" fontId="0" fillId="9" borderId="5" xfId="0" applyNumberFormat="1" applyFill="1" applyBorder="1" applyAlignment="1">
      <alignment horizontal="left"/>
    </xf>
    <xf numFmtId="4" fontId="0" fillId="0" borderId="11" xfId="0" applyNumberFormat="1" applyBorder="1" applyAlignment="1">
      <alignment horizontal="left"/>
    </xf>
    <xf numFmtId="4" fontId="0" fillId="0" borderId="12" xfId="0" applyNumberFormat="1" applyBorder="1" applyAlignment="1">
      <alignment horizontal="left"/>
    </xf>
    <xf numFmtId="2" fontId="0" fillId="2" borderId="9" xfId="0" applyNumberFormat="1" applyFont="1" applyFill="1" applyBorder="1" applyAlignment="1">
      <alignment horizontal="left"/>
    </xf>
    <xf numFmtId="4" fontId="0" fillId="2" borderId="5" xfId="0" applyNumberFormat="1" applyFont="1" applyFill="1" applyBorder="1" applyAlignment="1">
      <alignment horizontal="left"/>
    </xf>
    <xf numFmtId="4" fontId="1" fillId="9" borderId="3" xfId="0" applyNumberFormat="1" applyFont="1" applyFill="1" applyBorder="1"/>
    <xf numFmtId="2" fontId="1" fillId="2" borderId="1" xfId="0" applyNumberFormat="1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0" fillId="0" borderId="3" xfId="0" applyFill="1" applyBorder="1"/>
    <xf numFmtId="0" fontId="1" fillId="0" borderId="1" xfId="0" applyFont="1" applyFill="1" applyBorder="1"/>
    <xf numFmtId="0" fontId="0" fillId="0" borderId="1" xfId="0" applyFill="1" applyBorder="1"/>
    <xf numFmtId="4" fontId="0" fillId="0" borderId="2" xfId="0" applyNumberFormat="1" applyFill="1" applyBorder="1" applyAlignment="1">
      <alignment horizontal="left"/>
    </xf>
    <xf numFmtId="0" fontId="0" fillId="4" borderId="3" xfId="0" applyFont="1" applyFill="1" applyBorder="1" applyAlignment="1">
      <alignment horizontal="right"/>
    </xf>
    <xf numFmtId="2" fontId="0" fillId="2" borderId="5" xfId="0" applyNumberFormat="1" applyFont="1" applyFill="1" applyBorder="1" applyAlignment="1">
      <alignment horizontal="left"/>
    </xf>
    <xf numFmtId="2" fontId="0" fillId="2" borderId="2" xfId="0" applyNumberFormat="1" applyFont="1" applyFill="1" applyBorder="1" applyAlignment="1">
      <alignment horizontal="left"/>
    </xf>
    <xf numFmtId="2" fontId="0" fillId="2" borderId="4" xfId="0" applyNumberFormat="1" applyFont="1" applyFill="1" applyBorder="1" applyAlignment="1">
      <alignment horizontal="left"/>
    </xf>
    <xf numFmtId="2" fontId="0" fillId="2" borderId="10" xfId="0" applyNumberFormat="1" applyFont="1" applyFill="1" applyBorder="1" applyAlignment="1">
      <alignment horizontal="left"/>
    </xf>
    <xf numFmtId="4" fontId="0" fillId="9" borderId="2" xfId="0" applyNumberFormat="1" applyFont="1" applyFill="1" applyBorder="1" applyAlignment="1">
      <alignment horizontal="left"/>
    </xf>
    <xf numFmtId="4" fontId="0" fillId="9" borderId="4" xfId="0" applyNumberFormat="1" applyFont="1" applyFill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1" fillId="4" borderId="2" xfId="0" applyNumberFormat="1" applyFont="1" applyFill="1" applyBorder="1" applyAlignment="1">
      <alignment horizontal="left"/>
    </xf>
    <xf numFmtId="2" fontId="1" fillId="9" borderId="2" xfId="0" applyNumberFormat="1" applyFont="1" applyFill="1" applyBorder="1" applyAlignment="1">
      <alignment horizontal="left"/>
    </xf>
    <xf numFmtId="2" fontId="1" fillId="9" borderId="4" xfId="0" applyNumberFormat="1" applyFont="1" applyFill="1" applyBorder="1" applyAlignment="1">
      <alignment horizontal="left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0" fillId="0" borderId="4" xfId="0" applyNumberFormat="1" applyBorder="1" applyAlignment="1">
      <alignment horizontal="left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18" fillId="2" borderId="5" xfId="0" applyFont="1" applyFill="1" applyBorder="1" applyAlignment="1">
      <alignment horizontal="left" wrapText="1"/>
    </xf>
    <xf numFmtId="0" fontId="6" fillId="4" borderId="3" xfId="0" quotePrefix="1" applyFont="1" applyFill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1" xfId="0" quotePrefix="1" applyFont="1" applyBorder="1" applyAlignment="1">
      <alignment horizontal="center" wrapText="1"/>
    </xf>
    <xf numFmtId="0" fontId="15" fillId="0" borderId="2" xfId="0" quotePrefix="1" applyFont="1" applyBorder="1" applyAlignment="1">
      <alignment horizontal="center" wrapText="1"/>
    </xf>
    <xf numFmtId="0" fontId="15" fillId="0" borderId="4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2" borderId="0" xfId="0" applyFont="1" applyFill="1" applyAlignment="1">
      <alignment vertical="center" wrapText="1"/>
    </xf>
    <xf numFmtId="0" fontId="11" fillId="4" borderId="1" xfId="0" quotePrefix="1" applyFont="1" applyFill="1" applyBorder="1" applyAlignment="1">
      <alignment horizontal="center" wrapText="1"/>
    </xf>
    <xf numFmtId="0" fontId="11" fillId="4" borderId="2" xfId="0" quotePrefix="1" applyFont="1" applyFill="1" applyBorder="1" applyAlignment="1">
      <alignment horizontal="center" wrapText="1"/>
    </xf>
    <xf numFmtId="0" fontId="11" fillId="4" borderId="4" xfId="0" quotePrefix="1" applyFont="1" applyFill="1" applyBorder="1" applyAlignment="1">
      <alignment horizontal="center" wrapText="1"/>
    </xf>
    <xf numFmtId="0" fontId="17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1" xfId="0" quotePrefix="1" applyFont="1" applyBorder="1" applyAlignment="1">
      <alignment horizontal="left" vertical="center"/>
    </xf>
    <xf numFmtId="0" fontId="11" fillId="0" borderId="2" xfId="0" quotePrefix="1" applyFont="1" applyBorder="1" applyAlignment="1">
      <alignment horizontal="left" vertical="center"/>
    </xf>
    <xf numFmtId="0" fontId="11" fillId="0" borderId="4" xfId="0" quotePrefix="1" applyFont="1" applyBorder="1" applyAlignment="1">
      <alignment horizontal="left"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11" fillId="3" borderId="2" xfId="0" quotePrefix="1" applyFont="1" applyFill="1" applyBorder="1" applyAlignment="1">
      <alignment horizontal="left" vertical="center" wrapText="1"/>
    </xf>
    <xf numFmtId="0" fontId="11" fillId="3" borderId="4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4" xfId="0" quotePrefix="1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11" fillId="3" borderId="3" xfId="0" quotePrefix="1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0" fontId="1" fillId="9" borderId="1" xfId="0" applyFont="1" applyFill="1" applyBorder="1" applyAlignment="1">
      <alignment vertical="center"/>
    </xf>
    <xf numFmtId="0" fontId="1" fillId="9" borderId="2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0" fontId="1" fillId="9" borderId="1" xfId="0" applyFont="1" applyFill="1" applyBorder="1"/>
    <xf numFmtId="0" fontId="1" fillId="9" borderId="2" xfId="0" applyFont="1" applyFill="1" applyBorder="1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5"/>
  <sheetViews>
    <sheetView zoomScaleNormal="100" workbookViewId="0">
      <selection activeCell="B1" sqref="B1:K1"/>
    </sheetView>
  </sheetViews>
  <sheetFormatPr defaultRowHeight="15" x14ac:dyDescent="0.25"/>
  <cols>
    <col min="6" max="9" width="25.28515625" customWidth="1"/>
    <col min="10" max="10" width="9.7109375" customWidth="1"/>
  </cols>
  <sheetData>
    <row r="1" spans="2:11" ht="41.25" customHeight="1" x14ac:dyDescent="0.25">
      <c r="B1" s="198" t="s">
        <v>202</v>
      </c>
      <c r="C1" s="198"/>
      <c r="D1" s="198"/>
      <c r="E1" s="198"/>
      <c r="F1" s="198"/>
      <c r="G1" s="198"/>
      <c r="H1" s="198"/>
      <c r="I1" s="198"/>
      <c r="J1" s="198"/>
      <c r="K1" s="198"/>
    </row>
    <row r="2" spans="2:11" ht="15.75" x14ac:dyDescent="0.25">
      <c r="B2" s="198" t="s">
        <v>8</v>
      </c>
      <c r="C2" s="198"/>
      <c r="D2" s="198"/>
      <c r="E2" s="198"/>
      <c r="F2" s="198"/>
      <c r="G2" s="198"/>
      <c r="H2" s="198"/>
      <c r="I2" s="212"/>
      <c r="J2" s="212"/>
      <c r="K2" s="19"/>
    </row>
    <row r="3" spans="2:11" ht="19.5" customHeight="1" x14ac:dyDescent="0.25">
      <c r="B3" s="216"/>
      <c r="C3" s="216"/>
      <c r="D3" s="216"/>
      <c r="E3" s="20"/>
      <c r="F3" s="20"/>
      <c r="G3" s="20"/>
      <c r="H3" s="20"/>
      <c r="I3" s="21"/>
      <c r="J3" s="21"/>
      <c r="K3" s="19"/>
    </row>
    <row r="4" spans="2:11" ht="18" customHeight="1" x14ac:dyDescent="0.25">
      <c r="B4" s="198" t="s">
        <v>32</v>
      </c>
      <c r="C4" s="217"/>
      <c r="D4" s="217"/>
      <c r="E4" s="217"/>
      <c r="F4" s="217"/>
      <c r="G4" s="217"/>
      <c r="H4" s="217"/>
      <c r="I4" s="217"/>
      <c r="J4" s="217"/>
      <c r="K4" s="19"/>
    </row>
    <row r="5" spans="2:11" ht="18" customHeight="1" x14ac:dyDescent="0.25">
      <c r="B5" s="22"/>
      <c r="C5" s="23"/>
      <c r="D5" s="23"/>
      <c r="E5" s="23"/>
      <c r="F5" s="23"/>
      <c r="G5" s="23"/>
      <c r="H5" s="23"/>
      <c r="I5" s="23"/>
      <c r="J5" s="23"/>
      <c r="K5" s="19"/>
    </row>
    <row r="6" spans="2:11" x14ac:dyDescent="0.25">
      <c r="B6" s="199" t="s">
        <v>39</v>
      </c>
      <c r="C6" s="199"/>
      <c r="D6" s="199"/>
      <c r="E6" s="199"/>
      <c r="F6" s="199"/>
      <c r="G6" s="24"/>
      <c r="H6" s="24"/>
      <c r="I6" s="24"/>
      <c r="J6" s="25"/>
      <c r="K6" s="19"/>
    </row>
    <row r="7" spans="2:11" ht="25.5" customHeight="1" x14ac:dyDescent="0.25">
      <c r="B7" s="213" t="s">
        <v>6</v>
      </c>
      <c r="C7" s="214"/>
      <c r="D7" s="214"/>
      <c r="E7" s="214"/>
      <c r="F7" s="215"/>
      <c r="G7" s="40" t="s">
        <v>175</v>
      </c>
      <c r="H7" s="41" t="s">
        <v>176</v>
      </c>
      <c r="I7" s="40" t="s">
        <v>177</v>
      </c>
      <c r="J7" s="41" t="s">
        <v>10</v>
      </c>
      <c r="K7" s="41" t="s">
        <v>23</v>
      </c>
    </row>
    <row r="8" spans="2:11" s="13" customFormat="1" ht="11.25" x14ac:dyDescent="0.2">
      <c r="B8" s="203">
        <v>1</v>
      </c>
      <c r="C8" s="204"/>
      <c r="D8" s="204"/>
      <c r="E8" s="204"/>
      <c r="F8" s="205"/>
      <c r="G8" s="12">
        <v>2</v>
      </c>
      <c r="H8" s="11">
        <v>3</v>
      </c>
      <c r="I8" s="11">
        <v>4</v>
      </c>
      <c r="J8" s="11" t="s">
        <v>42</v>
      </c>
      <c r="K8" s="11" t="s">
        <v>43</v>
      </c>
    </row>
    <row r="9" spans="2:11" ht="15" customHeight="1" x14ac:dyDescent="0.25">
      <c r="B9" s="206" t="s">
        <v>0</v>
      </c>
      <c r="C9" s="207"/>
      <c r="D9" s="207"/>
      <c r="E9" s="207"/>
      <c r="F9" s="208"/>
      <c r="G9" s="37">
        <f>G10+G11</f>
        <v>675777.27</v>
      </c>
      <c r="H9" s="37">
        <f>H10+H11</f>
        <v>1308596.49</v>
      </c>
      <c r="I9" s="37">
        <f>I10+I11</f>
        <v>693547.16</v>
      </c>
      <c r="J9" s="9">
        <v>207</v>
      </c>
      <c r="K9" s="9">
        <f>I9/H9*100</f>
        <v>52.999313791526369</v>
      </c>
    </row>
    <row r="10" spans="2:11" ht="15" customHeight="1" x14ac:dyDescent="0.25">
      <c r="B10" s="209" t="s">
        <v>25</v>
      </c>
      <c r="C10" s="210"/>
      <c r="D10" s="210"/>
      <c r="E10" s="210"/>
      <c r="F10" s="211"/>
      <c r="G10" s="37">
        <v>675777.27</v>
      </c>
      <c r="H10" s="37">
        <v>1308596.49</v>
      </c>
      <c r="I10" s="37">
        <v>693547.16</v>
      </c>
      <c r="J10" s="9">
        <f t="shared" ref="J10:J14" si="0">I10/G10*100</f>
        <v>102.62954834216309</v>
      </c>
      <c r="K10" s="9">
        <f t="shared" ref="K10:K15" si="1">I10/H10*100</f>
        <v>52.999313791526369</v>
      </c>
    </row>
    <row r="11" spans="2:11" x14ac:dyDescent="0.25">
      <c r="B11" s="218" t="s">
        <v>26</v>
      </c>
      <c r="C11" s="219"/>
      <c r="D11" s="219"/>
      <c r="E11" s="219"/>
      <c r="F11" s="220"/>
      <c r="G11" s="33">
        <v>0</v>
      </c>
      <c r="H11" s="33">
        <v>0</v>
      </c>
      <c r="I11" s="33">
        <v>0</v>
      </c>
      <c r="J11" s="9">
        <v>0</v>
      </c>
      <c r="K11" s="9">
        <v>23</v>
      </c>
    </row>
    <row r="12" spans="2:11" x14ac:dyDescent="0.25">
      <c r="B12" s="193" t="s">
        <v>201</v>
      </c>
      <c r="C12" s="194"/>
      <c r="D12" s="194"/>
      <c r="E12" s="194"/>
      <c r="F12" s="195"/>
      <c r="G12" s="33">
        <v>0</v>
      </c>
      <c r="H12" s="33">
        <v>0</v>
      </c>
      <c r="I12" s="33">
        <v>0</v>
      </c>
      <c r="J12" s="9" t="e">
        <f>I12/G12*100</f>
        <v>#DIV/0!</v>
      </c>
      <c r="K12" s="9" t="e">
        <f>I12/H12*100</f>
        <v>#DIV/0!</v>
      </c>
    </row>
    <row r="13" spans="2:11" x14ac:dyDescent="0.25">
      <c r="B13" s="227" t="s">
        <v>1</v>
      </c>
      <c r="C13" s="228"/>
      <c r="D13" s="228"/>
      <c r="E13" s="228"/>
      <c r="F13" s="229"/>
      <c r="G13" s="37">
        <v>783938.49</v>
      </c>
      <c r="H13" s="37">
        <f>H14+H15</f>
        <v>1315883.82</v>
      </c>
      <c r="I13" s="37">
        <f>I14+I15</f>
        <v>777099.74</v>
      </c>
      <c r="J13" s="9">
        <f t="shared" si="0"/>
        <v>99.127642016913853</v>
      </c>
      <c r="K13" s="9">
        <f t="shared" si="1"/>
        <v>59.055345782730271</v>
      </c>
    </row>
    <row r="14" spans="2:11" ht="15" customHeight="1" x14ac:dyDescent="0.25">
      <c r="B14" s="224" t="s">
        <v>27</v>
      </c>
      <c r="C14" s="225"/>
      <c r="D14" s="225"/>
      <c r="E14" s="225"/>
      <c r="F14" s="226"/>
      <c r="G14" s="37">
        <v>756592.41</v>
      </c>
      <c r="H14" s="37">
        <v>1306593.22</v>
      </c>
      <c r="I14" s="37">
        <v>768910.83</v>
      </c>
      <c r="J14" s="9">
        <f t="shared" si="0"/>
        <v>101.62814480256284</v>
      </c>
      <c r="K14" s="9">
        <f t="shared" si="1"/>
        <v>58.84852440915008</v>
      </c>
    </row>
    <row r="15" spans="2:11" x14ac:dyDescent="0.25">
      <c r="B15" s="218" t="s">
        <v>28</v>
      </c>
      <c r="C15" s="219"/>
      <c r="D15" s="219"/>
      <c r="E15" s="219"/>
      <c r="F15" s="220"/>
      <c r="G15" s="33">
        <v>27346.080000000002</v>
      </c>
      <c r="H15" s="33">
        <v>9290.6</v>
      </c>
      <c r="I15" s="33">
        <v>8188.91</v>
      </c>
      <c r="J15" s="9">
        <v>0</v>
      </c>
      <c r="K15" s="9">
        <f t="shared" si="1"/>
        <v>88.141885346479228</v>
      </c>
    </row>
    <row r="16" spans="2:11" ht="15" customHeight="1" x14ac:dyDescent="0.25">
      <c r="B16" s="221" t="s">
        <v>36</v>
      </c>
      <c r="C16" s="222"/>
      <c r="D16" s="222"/>
      <c r="E16" s="222"/>
      <c r="F16" s="223"/>
      <c r="G16" s="37">
        <v>0</v>
      </c>
      <c r="H16" s="38">
        <v>0</v>
      </c>
      <c r="I16" s="38">
        <f>I9-I13+I12</f>
        <v>-83552.579999999958</v>
      </c>
      <c r="J16" s="9">
        <v>0</v>
      </c>
      <c r="K16" s="9">
        <v>0</v>
      </c>
    </row>
    <row r="17" spans="2:22" ht="18" x14ac:dyDescent="0.25">
      <c r="B17" s="20"/>
      <c r="C17" s="26"/>
      <c r="D17" s="26"/>
      <c r="E17" s="26"/>
      <c r="F17" s="26"/>
      <c r="G17" s="26"/>
      <c r="H17" s="27"/>
      <c r="I17" s="27"/>
      <c r="J17" s="27"/>
      <c r="K17" s="27"/>
    </row>
    <row r="18" spans="2:22" ht="18" customHeight="1" x14ac:dyDescent="0.25">
      <c r="B18" s="199" t="s">
        <v>35</v>
      </c>
      <c r="C18" s="199"/>
      <c r="D18" s="199"/>
      <c r="E18" s="199"/>
      <c r="F18" s="199"/>
      <c r="G18" s="26"/>
      <c r="H18" s="27"/>
      <c r="I18" s="27"/>
      <c r="J18" s="27"/>
      <c r="K18" s="27"/>
    </row>
    <row r="19" spans="2:22" ht="25.5" x14ac:dyDescent="0.25">
      <c r="B19" s="200" t="s">
        <v>6</v>
      </c>
      <c r="C19" s="200"/>
      <c r="D19" s="200"/>
      <c r="E19" s="200"/>
      <c r="F19" s="200"/>
      <c r="G19" s="42" t="s">
        <v>178</v>
      </c>
      <c r="H19" s="43" t="s">
        <v>176</v>
      </c>
      <c r="I19" s="42" t="s">
        <v>177</v>
      </c>
      <c r="J19" s="43" t="s">
        <v>10</v>
      </c>
      <c r="K19" s="43" t="s">
        <v>23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2:22" s="13" customFormat="1" ht="11.25" x14ac:dyDescent="0.2">
      <c r="B20" s="201">
        <v>1</v>
      </c>
      <c r="C20" s="201"/>
      <c r="D20" s="201"/>
      <c r="E20" s="201"/>
      <c r="F20" s="201"/>
      <c r="G20" s="12">
        <v>2</v>
      </c>
      <c r="H20" s="11">
        <v>3</v>
      </c>
      <c r="I20" s="11">
        <v>4</v>
      </c>
      <c r="J20" s="11" t="s">
        <v>42</v>
      </c>
      <c r="K20" s="11" t="s">
        <v>43</v>
      </c>
    </row>
    <row r="21" spans="2:22" ht="15.75" customHeight="1" x14ac:dyDescent="0.25">
      <c r="B21" s="202" t="s">
        <v>29</v>
      </c>
      <c r="C21" s="202"/>
      <c r="D21" s="202"/>
      <c r="E21" s="202"/>
      <c r="F21" s="202"/>
      <c r="G21" s="8"/>
      <c r="H21" s="8"/>
      <c r="I21" s="197">
        <v>0</v>
      </c>
      <c r="J21" s="8"/>
      <c r="K21" s="8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2:22" x14ac:dyDescent="0.25">
      <c r="B22" s="202" t="s">
        <v>30</v>
      </c>
      <c r="C22" s="235"/>
      <c r="D22" s="235"/>
      <c r="E22" s="235"/>
      <c r="F22" s="235"/>
      <c r="G22" s="8"/>
      <c r="H22" s="8"/>
      <c r="I22" s="197">
        <v>0</v>
      </c>
      <c r="J22" s="8"/>
      <c r="K22" s="8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2:22" s="19" customFormat="1" ht="15" customHeight="1" x14ac:dyDescent="0.25">
      <c r="B23" s="234" t="s">
        <v>31</v>
      </c>
      <c r="C23" s="234"/>
      <c r="D23" s="234"/>
      <c r="E23" s="234"/>
      <c r="F23" s="234"/>
      <c r="G23" s="9"/>
      <c r="H23" s="9"/>
      <c r="I23" s="196">
        <v>0</v>
      </c>
      <c r="J23" s="9"/>
      <c r="K23" s="9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2:22" s="19" customFormat="1" ht="15" customHeight="1" x14ac:dyDescent="0.25">
      <c r="B24" s="234" t="s">
        <v>33</v>
      </c>
      <c r="C24" s="234"/>
      <c r="D24" s="234"/>
      <c r="E24" s="234"/>
      <c r="F24" s="234"/>
      <c r="G24" s="9"/>
      <c r="H24" s="9"/>
      <c r="I24" s="37">
        <v>0</v>
      </c>
      <c r="J24" s="9"/>
      <c r="K24" s="9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2:22" x14ac:dyDescent="0.25">
      <c r="B25" s="236" t="s">
        <v>38</v>
      </c>
      <c r="C25" s="237"/>
      <c r="D25" s="237"/>
      <c r="E25" s="237"/>
      <c r="F25" s="237"/>
      <c r="G25" s="37">
        <v>0</v>
      </c>
      <c r="H25" s="9"/>
      <c r="I25" s="37">
        <v>0</v>
      </c>
      <c r="J25" s="9"/>
      <c r="K25" s="9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2:22" ht="11.25" customHeight="1" x14ac:dyDescent="0.25">
      <c r="B26" s="28"/>
      <c r="C26" s="29"/>
      <c r="D26" s="29"/>
      <c r="E26" s="29"/>
      <c r="F26" s="29"/>
      <c r="G26" s="30"/>
      <c r="H26" s="30"/>
      <c r="I26" s="30"/>
      <c r="J26" s="30"/>
      <c r="K26" s="19"/>
    </row>
    <row r="27" spans="2:22" ht="23.25" customHeight="1" x14ac:dyDescent="0.25">
      <c r="B27" s="233" t="s">
        <v>37</v>
      </c>
      <c r="C27" s="233"/>
      <c r="D27" s="233"/>
      <c r="E27" s="233"/>
      <c r="F27" s="233"/>
      <c r="G27" s="233"/>
      <c r="H27" s="233"/>
      <c r="I27" s="233"/>
      <c r="J27" s="233"/>
      <c r="K27" s="233"/>
    </row>
    <row r="28" spans="2:22" ht="10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22" hidden="1" x14ac:dyDescent="0.25">
      <c r="B29" s="230"/>
      <c r="C29" s="230"/>
      <c r="D29" s="230"/>
      <c r="E29" s="230"/>
      <c r="F29" s="230"/>
      <c r="G29" s="230"/>
      <c r="H29" s="230"/>
      <c r="I29" s="230"/>
      <c r="J29" s="230"/>
      <c r="K29" s="230"/>
    </row>
    <row r="30" spans="2:22" hidden="1" x14ac:dyDescent="0.25">
      <c r="B30" s="230"/>
      <c r="C30" s="230"/>
      <c r="D30" s="230"/>
      <c r="E30" s="230"/>
      <c r="F30" s="230"/>
      <c r="G30" s="230"/>
      <c r="H30" s="230"/>
      <c r="I30" s="230"/>
      <c r="J30" s="230"/>
      <c r="K30" s="230"/>
    </row>
    <row r="31" spans="2:22" ht="15" customHeight="1" x14ac:dyDescent="0.25">
      <c r="B31" s="230" t="s">
        <v>40</v>
      </c>
      <c r="C31" s="230"/>
      <c r="D31" s="230"/>
      <c r="E31" s="230"/>
      <c r="F31" s="230"/>
      <c r="G31" s="230"/>
      <c r="H31" s="230"/>
      <c r="I31" s="230"/>
      <c r="J31" s="230"/>
      <c r="K31" s="230"/>
    </row>
    <row r="32" spans="2:22" ht="36.75" customHeight="1" x14ac:dyDescent="0.25">
      <c r="B32" s="230"/>
      <c r="C32" s="230"/>
      <c r="D32" s="230"/>
      <c r="E32" s="230"/>
      <c r="F32" s="230"/>
      <c r="G32" s="230"/>
      <c r="H32" s="230"/>
      <c r="I32" s="230"/>
      <c r="J32" s="230"/>
      <c r="K32" s="230"/>
    </row>
    <row r="33" spans="2:11" x14ac:dyDescent="0.25">
      <c r="B33" s="232"/>
      <c r="C33" s="232"/>
      <c r="D33" s="232"/>
      <c r="E33" s="232"/>
      <c r="F33" s="232"/>
      <c r="G33" s="232"/>
      <c r="H33" s="232"/>
      <c r="I33" s="232"/>
      <c r="J33" s="232"/>
    </row>
    <row r="34" spans="2:11" ht="15" customHeight="1" x14ac:dyDescent="0.25">
      <c r="B34" s="231" t="s">
        <v>41</v>
      </c>
      <c r="C34" s="231"/>
      <c r="D34" s="231"/>
      <c r="E34" s="231"/>
      <c r="F34" s="231"/>
      <c r="G34" s="231"/>
      <c r="H34" s="231"/>
      <c r="I34" s="231"/>
      <c r="J34" s="231"/>
      <c r="K34" s="231"/>
    </row>
    <row r="35" spans="2:11" x14ac:dyDescent="0.25">
      <c r="B35" s="231"/>
      <c r="C35" s="231"/>
      <c r="D35" s="231"/>
      <c r="E35" s="231"/>
      <c r="F35" s="231"/>
      <c r="G35" s="231"/>
      <c r="H35" s="231"/>
      <c r="I35" s="231"/>
      <c r="J35" s="231"/>
      <c r="K35" s="231"/>
    </row>
  </sheetData>
  <mergeCells count="29">
    <mergeCell ref="B13:F13"/>
    <mergeCell ref="B18:F18"/>
    <mergeCell ref="B29:K29"/>
    <mergeCell ref="B31:K32"/>
    <mergeCell ref="B34:K35"/>
    <mergeCell ref="B33:F33"/>
    <mergeCell ref="G33:J33"/>
    <mergeCell ref="B27:K27"/>
    <mergeCell ref="B23:F23"/>
    <mergeCell ref="B22:F22"/>
    <mergeCell ref="B24:F24"/>
    <mergeCell ref="B25:F25"/>
    <mergeCell ref="B30:K30"/>
    <mergeCell ref="B1:K1"/>
    <mergeCell ref="B6:F6"/>
    <mergeCell ref="B19:F19"/>
    <mergeCell ref="B20:F20"/>
    <mergeCell ref="B21:F21"/>
    <mergeCell ref="B8:F8"/>
    <mergeCell ref="B9:F9"/>
    <mergeCell ref="B10:F10"/>
    <mergeCell ref="B2:J2"/>
    <mergeCell ref="B7:F7"/>
    <mergeCell ref="B3:D3"/>
    <mergeCell ref="B4:J4"/>
    <mergeCell ref="B11:F11"/>
    <mergeCell ref="B16:F16"/>
    <mergeCell ref="B14:F14"/>
    <mergeCell ref="B15:F15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2"/>
  <sheetViews>
    <sheetView topLeftCell="B1" workbookViewId="0">
      <selection activeCell="G28" sqref="G2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6" customWidth="1"/>
    <col min="7" max="9" width="25.28515625" customWidth="1"/>
    <col min="10" max="11" width="15.7109375" customWidth="1"/>
  </cols>
  <sheetData>
    <row r="1" spans="2:11" ht="18" customHeight="1" x14ac:dyDescent="0.25">
      <c r="B1" s="1"/>
      <c r="C1" s="1"/>
      <c r="D1" s="1"/>
      <c r="E1" s="1"/>
      <c r="F1" s="1"/>
      <c r="G1" s="1"/>
      <c r="H1" s="1"/>
      <c r="I1" s="1"/>
      <c r="J1" s="1"/>
    </row>
    <row r="2" spans="2:11" ht="15.75" customHeight="1" x14ac:dyDescent="0.25">
      <c r="B2" s="198" t="s">
        <v>8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2:11" ht="18" x14ac:dyDescent="0.25">
      <c r="B3" s="20"/>
      <c r="C3" s="20"/>
      <c r="D3" s="20"/>
      <c r="E3" s="20"/>
      <c r="F3" s="20"/>
      <c r="G3" s="20"/>
      <c r="H3" s="20"/>
      <c r="I3" s="21"/>
      <c r="J3" s="21"/>
      <c r="K3" s="19"/>
    </row>
    <row r="4" spans="2:11" ht="18" customHeight="1" x14ac:dyDescent="0.25">
      <c r="B4" s="198" t="s">
        <v>34</v>
      </c>
      <c r="C4" s="198"/>
      <c r="D4" s="198"/>
      <c r="E4" s="198"/>
      <c r="F4" s="198"/>
      <c r="G4" s="198"/>
      <c r="H4" s="198"/>
      <c r="I4" s="198"/>
      <c r="J4" s="198"/>
      <c r="K4" s="198"/>
    </row>
    <row r="5" spans="2:11" ht="18" x14ac:dyDescent="0.25">
      <c r="B5" s="20"/>
      <c r="C5" s="20"/>
      <c r="D5" s="20"/>
      <c r="E5" s="20"/>
      <c r="F5" s="20"/>
      <c r="G5" s="20"/>
      <c r="H5" s="20"/>
      <c r="I5" s="21"/>
      <c r="J5" s="21"/>
      <c r="K5" s="19"/>
    </row>
    <row r="6" spans="2:11" ht="15.75" customHeight="1" x14ac:dyDescent="0.25">
      <c r="B6" s="198" t="s">
        <v>11</v>
      </c>
      <c r="C6" s="198"/>
      <c r="D6" s="198"/>
      <c r="E6" s="198"/>
      <c r="F6" s="198"/>
      <c r="G6" s="198"/>
      <c r="H6" s="198"/>
      <c r="I6" s="198"/>
      <c r="J6" s="198"/>
      <c r="K6" s="198"/>
    </row>
    <row r="7" spans="2:11" ht="18" x14ac:dyDescent="0.25">
      <c r="B7" s="20"/>
      <c r="C7" s="20"/>
      <c r="D7" s="20"/>
      <c r="E7" s="20"/>
      <c r="F7" s="20"/>
      <c r="G7" s="20"/>
      <c r="H7" s="20"/>
      <c r="I7" s="21"/>
      <c r="J7" s="21"/>
      <c r="K7" s="19"/>
    </row>
    <row r="8" spans="2:11" ht="32.25" customHeight="1" x14ac:dyDescent="0.25">
      <c r="B8" s="238" t="s">
        <v>6</v>
      </c>
      <c r="C8" s="239"/>
      <c r="D8" s="239"/>
      <c r="E8" s="239"/>
      <c r="F8" s="240"/>
      <c r="G8" s="142" t="s">
        <v>91</v>
      </c>
      <c r="H8" s="141" t="s">
        <v>176</v>
      </c>
      <c r="I8" s="142" t="s">
        <v>177</v>
      </c>
      <c r="J8" s="141" t="s">
        <v>10</v>
      </c>
      <c r="K8" s="141" t="s">
        <v>23</v>
      </c>
    </row>
    <row r="9" spans="2:11" s="13" customFormat="1" ht="11.25" x14ac:dyDescent="0.2">
      <c r="B9" s="241">
        <v>1</v>
      </c>
      <c r="C9" s="242"/>
      <c r="D9" s="242"/>
      <c r="E9" s="242"/>
      <c r="F9" s="243"/>
      <c r="G9" s="143">
        <v>2</v>
      </c>
      <c r="H9" s="143">
        <v>3</v>
      </c>
      <c r="I9" s="143">
        <v>4</v>
      </c>
      <c r="J9" s="143" t="s">
        <v>42</v>
      </c>
      <c r="K9" s="143" t="s">
        <v>43</v>
      </c>
    </row>
    <row r="10" spans="2:11" x14ac:dyDescent="0.25">
      <c r="B10" s="45"/>
      <c r="C10" s="45"/>
      <c r="D10" s="45"/>
      <c r="E10" s="45"/>
      <c r="F10" s="45" t="s">
        <v>24</v>
      </c>
      <c r="G10" s="46">
        <f>G12+G13+G14+G15+G17</f>
        <v>675777.27</v>
      </c>
      <c r="H10" s="46">
        <f>H12+H13+H14+H15+H17+H18</f>
        <v>1308596.49</v>
      </c>
      <c r="I10" s="46">
        <f>I11+I16+I18</f>
        <v>693547.16</v>
      </c>
      <c r="J10" s="46">
        <f>I10/G10*100</f>
        <v>102.62954834216309</v>
      </c>
      <c r="K10" s="46">
        <f>I10/H10*100</f>
        <v>52.999313791526369</v>
      </c>
    </row>
    <row r="11" spans="2:11" ht="15.75" customHeight="1" x14ac:dyDescent="0.25">
      <c r="B11" s="47">
        <v>6</v>
      </c>
      <c r="C11" s="47"/>
      <c r="D11" s="47"/>
      <c r="E11" s="47"/>
      <c r="F11" s="47" t="s">
        <v>2</v>
      </c>
      <c r="G11" s="48">
        <f>G12+G13+G14+G15</f>
        <v>675777.27</v>
      </c>
      <c r="H11" s="48">
        <f>H12+H13+H14+H15</f>
        <v>1308596.49</v>
      </c>
      <c r="I11" s="48">
        <f>I12+I13+I14+I15</f>
        <v>693547.16</v>
      </c>
      <c r="J11" s="48"/>
      <c r="K11" s="48"/>
    </row>
    <row r="12" spans="2:11" ht="25.5" x14ac:dyDescent="0.25">
      <c r="B12" s="3"/>
      <c r="C12" s="6">
        <v>63</v>
      </c>
      <c r="D12" s="6"/>
      <c r="E12" s="6"/>
      <c r="F12" s="6" t="s">
        <v>12</v>
      </c>
      <c r="G12" s="34">
        <v>668766.13</v>
      </c>
      <c r="H12" s="36">
        <v>1242252.3</v>
      </c>
      <c r="I12" s="35">
        <v>693337.16</v>
      </c>
      <c r="J12" s="33">
        <f t="shared" ref="J12:J18" si="0">I12/G12*100</f>
        <v>103.67408409274555</v>
      </c>
      <c r="K12" s="33">
        <f t="shared" ref="K12:K18" si="1">I12/H12*100</f>
        <v>55.812910147157716</v>
      </c>
    </row>
    <row r="13" spans="2:11" x14ac:dyDescent="0.25">
      <c r="B13" s="3"/>
      <c r="C13" s="6">
        <v>65</v>
      </c>
      <c r="D13" s="6"/>
      <c r="E13" s="6"/>
      <c r="F13" s="6" t="s">
        <v>57</v>
      </c>
      <c r="G13" s="34">
        <v>1398.14</v>
      </c>
      <c r="H13" s="36">
        <v>0</v>
      </c>
      <c r="I13" s="36">
        <v>0</v>
      </c>
      <c r="J13" s="33">
        <f t="shared" si="0"/>
        <v>0</v>
      </c>
      <c r="K13" s="33">
        <v>0</v>
      </c>
    </row>
    <row r="14" spans="2:11" ht="25.5" x14ac:dyDescent="0.25">
      <c r="B14" s="4"/>
      <c r="C14" s="4">
        <v>66</v>
      </c>
      <c r="D14" s="5"/>
      <c r="E14" s="5"/>
      <c r="F14" s="6" t="s">
        <v>88</v>
      </c>
      <c r="G14" s="34">
        <v>5613</v>
      </c>
      <c r="H14" s="34">
        <v>1700</v>
      </c>
      <c r="I14" s="36">
        <v>210</v>
      </c>
      <c r="J14" s="33">
        <f t="shared" si="0"/>
        <v>3.7413148049171561</v>
      </c>
      <c r="K14" s="33">
        <f t="shared" si="1"/>
        <v>12.352941176470589</v>
      </c>
    </row>
    <row r="15" spans="2:11" x14ac:dyDescent="0.25">
      <c r="B15" s="10"/>
      <c r="C15" s="4">
        <v>67</v>
      </c>
      <c r="D15" s="5"/>
      <c r="E15" s="5"/>
      <c r="F15" s="6" t="s">
        <v>56</v>
      </c>
      <c r="G15" s="34">
        <v>0</v>
      </c>
      <c r="H15" s="34">
        <v>64644.19</v>
      </c>
      <c r="I15" s="36">
        <v>0</v>
      </c>
      <c r="J15" s="33" t="e">
        <f t="shared" si="0"/>
        <v>#DIV/0!</v>
      </c>
      <c r="K15" s="33">
        <f t="shared" si="1"/>
        <v>0</v>
      </c>
    </row>
    <row r="16" spans="2:11" x14ac:dyDescent="0.25">
      <c r="B16" s="51">
        <v>7</v>
      </c>
      <c r="C16" s="49"/>
      <c r="D16" s="50"/>
      <c r="E16" s="50"/>
      <c r="F16" s="47" t="s">
        <v>182</v>
      </c>
      <c r="G16" s="48">
        <v>0</v>
      </c>
      <c r="H16" s="48">
        <v>0</v>
      </c>
      <c r="I16" s="52">
        <v>0</v>
      </c>
      <c r="J16" s="147" t="e">
        <f t="shared" si="0"/>
        <v>#DIV/0!</v>
      </c>
      <c r="K16" s="147" t="e">
        <f t="shared" si="1"/>
        <v>#DIV/0!</v>
      </c>
    </row>
    <row r="17" spans="2:11" x14ac:dyDescent="0.25">
      <c r="B17" s="10"/>
      <c r="C17" s="4">
        <v>72</v>
      </c>
      <c r="D17" s="5"/>
      <c r="E17" s="5"/>
      <c r="F17" s="6" t="s">
        <v>92</v>
      </c>
      <c r="G17" s="34">
        <v>0</v>
      </c>
      <c r="H17" s="34">
        <v>0</v>
      </c>
      <c r="I17" s="36">
        <v>0</v>
      </c>
      <c r="J17" s="33" t="e">
        <f t="shared" si="0"/>
        <v>#DIV/0!</v>
      </c>
      <c r="K17" s="33" t="e">
        <f t="shared" si="1"/>
        <v>#DIV/0!</v>
      </c>
    </row>
    <row r="18" spans="2:11" x14ac:dyDescent="0.25">
      <c r="B18" s="51">
        <v>9</v>
      </c>
      <c r="C18" s="49"/>
      <c r="D18" s="50"/>
      <c r="E18" s="50"/>
      <c r="F18" s="155" t="s">
        <v>183</v>
      </c>
      <c r="G18" s="147">
        <v>0</v>
      </c>
      <c r="H18" s="48">
        <v>0</v>
      </c>
      <c r="I18" s="148">
        <v>0</v>
      </c>
      <c r="J18" s="48" t="e">
        <f t="shared" si="0"/>
        <v>#DIV/0!</v>
      </c>
      <c r="K18" s="48" t="e">
        <f t="shared" si="1"/>
        <v>#DIV/0!</v>
      </c>
    </row>
    <row r="19" spans="2:11" x14ac:dyDescent="0.25">
      <c r="B19" s="10"/>
      <c r="C19" s="4">
        <v>92</v>
      </c>
      <c r="D19" s="5"/>
      <c r="E19" s="5"/>
      <c r="F19" s="154" t="s">
        <v>183</v>
      </c>
      <c r="G19" s="34"/>
      <c r="H19" s="34">
        <v>0</v>
      </c>
      <c r="I19" s="36">
        <v>0</v>
      </c>
      <c r="J19" s="33"/>
      <c r="K19" s="33"/>
    </row>
    <row r="20" spans="2:11" x14ac:dyDescent="0.25">
      <c r="B20" s="244"/>
      <c r="C20" s="245"/>
      <c r="D20" s="245"/>
      <c r="E20" s="245"/>
      <c r="F20" s="246"/>
      <c r="G20" s="34"/>
      <c r="H20" s="34"/>
      <c r="I20" s="36"/>
      <c r="J20" s="14"/>
      <c r="K20" s="14"/>
    </row>
    <row r="21" spans="2:11" x14ac:dyDescent="0.25">
      <c r="B21" s="238" t="s">
        <v>6</v>
      </c>
      <c r="C21" s="239"/>
      <c r="D21" s="239"/>
      <c r="E21" s="239"/>
      <c r="F21" s="240"/>
      <c r="G21" s="145"/>
      <c r="H21" s="145"/>
      <c r="I21" s="68"/>
      <c r="J21" s="146"/>
      <c r="K21" s="146"/>
    </row>
    <row r="22" spans="2:11" x14ac:dyDescent="0.25">
      <c r="B22" s="241">
        <v>1</v>
      </c>
      <c r="C22" s="242"/>
      <c r="D22" s="242"/>
      <c r="E22" s="242"/>
      <c r="F22" s="243"/>
      <c r="G22" s="145"/>
      <c r="H22" s="145"/>
      <c r="I22" s="68"/>
      <c r="J22" s="146"/>
      <c r="K22" s="146"/>
    </row>
    <row r="23" spans="2:11" x14ac:dyDescent="0.25">
      <c r="B23" s="45"/>
      <c r="C23" s="45"/>
      <c r="D23" s="45"/>
      <c r="E23" s="45"/>
      <c r="F23" s="45" t="s">
        <v>19</v>
      </c>
      <c r="G23" s="46">
        <f>G24+G28+G58+G59+G60+G61+G62</f>
        <v>783938.49</v>
      </c>
      <c r="H23" s="46">
        <f>H24+H28+H58+H59+H60+H61+H62</f>
        <v>1315883.82</v>
      </c>
      <c r="I23" s="46">
        <f>I24+I28+I58+I59+I60+I61+I62</f>
        <v>777099.74</v>
      </c>
      <c r="J23" s="46">
        <f t="shared" ref="J23:J32" si="2">I23/G23*100</f>
        <v>99.127642016913853</v>
      </c>
      <c r="K23" s="46">
        <f t="shared" ref="K23:K26" si="3">I23/H23*100</f>
        <v>59.055345782730271</v>
      </c>
    </row>
    <row r="24" spans="2:11" x14ac:dyDescent="0.25">
      <c r="B24" s="47">
        <v>3</v>
      </c>
      <c r="C24" s="47"/>
      <c r="D24" s="47"/>
      <c r="E24" s="47"/>
      <c r="F24" s="47" t="s">
        <v>3</v>
      </c>
      <c r="G24" s="48">
        <f>G25+G26+G27</f>
        <v>638787.84000000008</v>
      </c>
      <c r="H24" s="48">
        <f>H25+H26+H27</f>
        <v>1184530.2</v>
      </c>
      <c r="I24" s="48">
        <f>I25+I26+I27</f>
        <v>666454.43999999994</v>
      </c>
      <c r="J24" s="48">
        <f t="shared" si="2"/>
        <v>104.33110937114893</v>
      </c>
      <c r="K24" s="48">
        <f t="shared" si="3"/>
        <v>56.263186873580764</v>
      </c>
    </row>
    <row r="25" spans="2:11" x14ac:dyDescent="0.25">
      <c r="B25" s="3"/>
      <c r="C25" s="6">
        <v>31</v>
      </c>
      <c r="D25" s="6"/>
      <c r="E25" s="6">
        <v>31</v>
      </c>
      <c r="F25" s="6" t="s">
        <v>4</v>
      </c>
      <c r="G25" s="34">
        <v>602643.66</v>
      </c>
      <c r="H25" s="34">
        <v>1184530.2</v>
      </c>
      <c r="I25" s="36">
        <v>633364.6</v>
      </c>
      <c r="J25" s="33">
        <f t="shared" si="2"/>
        <v>105.09769570960059</v>
      </c>
      <c r="K25" s="33">
        <f t="shared" si="3"/>
        <v>53.469687813784738</v>
      </c>
    </row>
    <row r="26" spans="2:11" ht="15.75" customHeight="1" x14ac:dyDescent="0.25">
      <c r="B26" s="4"/>
      <c r="C26" s="5">
        <v>32</v>
      </c>
      <c r="D26" s="4"/>
      <c r="E26" s="4">
        <v>3212</v>
      </c>
      <c r="F26" s="4" t="s">
        <v>81</v>
      </c>
      <c r="G26" s="34">
        <v>36144.18</v>
      </c>
      <c r="H26" s="34">
        <v>0</v>
      </c>
      <c r="I26" s="36">
        <v>33089.839999999997</v>
      </c>
      <c r="J26" s="33">
        <f t="shared" si="2"/>
        <v>91.549566209552964</v>
      </c>
      <c r="K26" s="33" t="e">
        <f t="shared" si="3"/>
        <v>#DIV/0!</v>
      </c>
    </row>
    <row r="27" spans="2:11" ht="15.75" customHeight="1" x14ac:dyDescent="0.25">
      <c r="B27" s="4"/>
      <c r="C27" s="4"/>
      <c r="D27" s="4"/>
      <c r="E27" s="4">
        <v>3295</v>
      </c>
      <c r="F27" s="4" t="s">
        <v>80</v>
      </c>
      <c r="G27" s="34">
        <v>0</v>
      </c>
      <c r="H27" s="34">
        <v>0</v>
      </c>
      <c r="I27" s="36">
        <v>0</v>
      </c>
      <c r="J27" s="33" t="e">
        <f t="shared" si="2"/>
        <v>#DIV/0!</v>
      </c>
      <c r="K27" s="33"/>
    </row>
    <row r="28" spans="2:11" x14ac:dyDescent="0.25">
      <c r="B28" s="49"/>
      <c r="C28" s="49">
        <v>32</v>
      </c>
      <c r="D28" s="50"/>
      <c r="E28" s="50"/>
      <c r="F28" s="51" t="s">
        <v>9</v>
      </c>
      <c r="G28" s="48">
        <f>G29+G33+G40+G49+G51</f>
        <v>117576.62000000001</v>
      </c>
      <c r="H28" s="48">
        <v>122063.02</v>
      </c>
      <c r="I28" s="52">
        <f>I29+I33+I40+I49+I51</f>
        <v>102267.43000000001</v>
      </c>
      <c r="J28" s="48">
        <f t="shared" si="2"/>
        <v>86.979392671774363</v>
      </c>
      <c r="K28" s="48">
        <f t="shared" ref="K28:K36" si="4">I28/H28*100</f>
        <v>83.782483834989506</v>
      </c>
    </row>
    <row r="29" spans="2:11" x14ac:dyDescent="0.25">
      <c r="B29" s="49"/>
      <c r="C29" s="49"/>
      <c r="D29" s="49">
        <v>321</v>
      </c>
      <c r="E29" s="49"/>
      <c r="F29" s="51" t="s">
        <v>13</v>
      </c>
      <c r="G29" s="48">
        <f>G30+G31+G32</f>
        <v>1450.91</v>
      </c>
      <c r="H29" s="48">
        <f>H30+H31+H32</f>
        <v>0</v>
      </c>
      <c r="I29" s="52">
        <f>I30+I31+I32</f>
        <v>1675.79</v>
      </c>
      <c r="J29" s="48">
        <f t="shared" si="2"/>
        <v>115.49923840899848</v>
      </c>
      <c r="K29" s="48" t="e">
        <f t="shared" si="4"/>
        <v>#DIV/0!</v>
      </c>
    </row>
    <row r="30" spans="2:11" x14ac:dyDescent="0.25">
      <c r="B30" s="4"/>
      <c r="C30" s="10"/>
      <c r="D30" s="4"/>
      <c r="E30" s="4">
        <v>3211</v>
      </c>
      <c r="F30" s="15" t="s">
        <v>14</v>
      </c>
      <c r="G30" s="34">
        <v>1415.91</v>
      </c>
      <c r="H30" s="34">
        <v>0</v>
      </c>
      <c r="I30" s="36">
        <v>1675.79</v>
      </c>
      <c r="J30" s="33">
        <f t="shared" si="2"/>
        <v>118.35427392984018</v>
      </c>
      <c r="K30" s="33" t="e">
        <f t="shared" si="4"/>
        <v>#DIV/0!</v>
      </c>
    </row>
    <row r="31" spans="2:11" x14ac:dyDescent="0.25">
      <c r="B31" s="4"/>
      <c r="C31" s="10"/>
      <c r="D31" s="5"/>
      <c r="E31" s="4">
        <v>3213</v>
      </c>
      <c r="F31" s="4" t="s">
        <v>58</v>
      </c>
      <c r="G31" s="34">
        <v>35</v>
      </c>
      <c r="H31" s="34">
        <v>0</v>
      </c>
      <c r="I31" s="36">
        <v>0</v>
      </c>
      <c r="J31" s="33">
        <f t="shared" si="2"/>
        <v>0</v>
      </c>
      <c r="K31" s="33" t="e">
        <f t="shared" si="4"/>
        <v>#DIV/0!</v>
      </c>
    </row>
    <row r="32" spans="2:11" x14ac:dyDescent="0.25">
      <c r="B32" s="4"/>
      <c r="C32" s="10"/>
      <c r="D32" s="5"/>
      <c r="E32" s="4">
        <v>3214</v>
      </c>
      <c r="F32" s="4" t="s">
        <v>59</v>
      </c>
      <c r="G32" s="34">
        <v>0</v>
      </c>
      <c r="H32" s="34">
        <v>0</v>
      </c>
      <c r="I32" s="36">
        <v>0</v>
      </c>
      <c r="J32" s="33" t="e">
        <f t="shared" si="2"/>
        <v>#DIV/0!</v>
      </c>
      <c r="K32" s="33" t="e">
        <f t="shared" si="4"/>
        <v>#DIV/0!</v>
      </c>
    </row>
    <row r="33" spans="2:11" x14ac:dyDescent="0.25">
      <c r="B33" s="49"/>
      <c r="C33" s="49"/>
      <c r="D33" s="49">
        <v>322</v>
      </c>
      <c r="E33" s="50"/>
      <c r="F33" s="51" t="s">
        <v>60</v>
      </c>
      <c r="G33" s="48">
        <f>G34+G35+G36+G37+G38+G39</f>
        <v>44273.78</v>
      </c>
      <c r="H33" s="48">
        <f>H34+H35+H36+H37+H38+H39</f>
        <v>0</v>
      </c>
      <c r="I33" s="52">
        <f>I34+I35+I36+I37+I38+I39</f>
        <v>33495.439999999995</v>
      </c>
      <c r="J33" s="48"/>
      <c r="K33" s="48"/>
    </row>
    <row r="34" spans="2:11" x14ac:dyDescent="0.25">
      <c r="B34" s="4"/>
      <c r="C34" s="4"/>
      <c r="D34" s="4"/>
      <c r="E34" s="4">
        <v>3221</v>
      </c>
      <c r="F34" s="4" t="s">
        <v>61</v>
      </c>
      <c r="G34" s="34">
        <v>5744.1</v>
      </c>
      <c r="H34" s="34">
        <v>0</v>
      </c>
      <c r="I34" s="36">
        <v>3839.37</v>
      </c>
      <c r="J34" s="33">
        <f t="shared" ref="J34:J36" si="5">I34/G34*100</f>
        <v>66.840236068313558</v>
      </c>
      <c r="K34" s="33" t="e">
        <f t="shared" si="4"/>
        <v>#DIV/0!</v>
      </c>
    </row>
    <row r="35" spans="2:11" x14ac:dyDescent="0.25">
      <c r="B35" s="4"/>
      <c r="C35" s="4"/>
      <c r="D35" s="4"/>
      <c r="E35" s="4">
        <v>3222</v>
      </c>
      <c r="F35" s="4" t="s">
        <v>62</v>
      </c>
      <c r="G35" s="34">
        <v>23888.83</v>
      </c>
      <c r="H35" s="34">
        <v>0</v>
      </c>
      <c r="I35" s="36">
        <v>19807.759999999998</v>
      </c>
      <c r="J35" s="33">
        <f t="shared" si="5"/>
        <v>82.916409049752531</v>
      </c>
      <c r="K35" s="33" t="e">
        <f t="shared" si="4"/>
        <v>#DIV/0!</v>
      </c>
    </row>
    <row r="36" spans="2:11" x14ac:dyDescent="0.25">
      <c r="B36" s="4"/>
      <c r="C36" s="4"/>
      <c r="D36" s="4"/>
      <c r="E36" s="4">
        <v>3223</v>
      </c>
      <c r="F36" s="4" t="s">
        <v>63</v>
      </c>
      <c r="G36" s="34">
        <v>11156.56</v>
      </c>
      <c r="H36" s="34">
        <v>0</v>
      </c>
      <c r="I36" s="36">
        <v>6597.93</v>
      </c>
      <c r="J36" s="33">
        <f t="shared" si="5"/>
        <v>59.139465928565805</v>
      </c>
      <c r="K36" s="33" t="e">
        <f t="shared" si="4"/>
        <v>#DIV/0!</v>
      </c>
    </row>
    <row r="37" spans="2:11" x14ac:dyDescent="0.25">
      <c r="B37" s="4"/>
      <c r="C37" s="4"/>
      <c r="D37" s="4"/>
      <c r="E37" s="4">
        <v>3224</v>
      </c>
      <c r="F37" s="4" t="s">
        <v>64</v>
      </c>
      <c r="G37" s="34">
        <v>2984.29</v>
      </c>
      <c r="H37" s="34">
        <v>0</v>
      </c>
      <c r="I37" s="36">
        <v>2750.38</v>
      </c>
      <c r="J37" s="33">
        <f t="shared" ref="J37:J47" si="6">I37/G37*100</f>
        <v>92.161954769811246</v>
      </c>
      <c r="K37" s="33" t="e">
        <f t="shared" ref="K37:K41" si="7">I37/H37*100</f>
        <v>#DIV/0!</v>
      </c>
    </row>
    <row r="38" spans="2:11" x14ac:dyDescent="0.25">
      <c r="B38" s="4"/>
      <c r="C38" s="4"/>
      <c r="D38" s="4"/>
      <c r="E38" s="5">
        <v>3225</v>
      </c>
      <c r="F38" s="4" t="s">
        <v>65</v>
      </c>
      <c r="G38" s="34">
        <v>500</v>
      </c>
      <c r="H38" s="34">
        <v>0</v>
      </c>
      <c r="I38" s="36">
        <v>500</v>
      </c>
      <c r="J38" s="33">
        <v>0</v>
      </c>
      <c r="K38" s="33">
        <v>0</v>
      </c>
    </row>
    <row r="39" spans="2:11" x14ac:dyDescent="0.25">
      <c r="B39" s="4"/>
      <c r="C39" s="4"/>
      <c r="D39" s="4"/>
      <c r="E39" s="5">
        <v>3227</v>
      </c>
      <c r="F39" s="4" t="s">
        <v>66</v>
      </c>
      <c r="G39" s="34">
        <v>0</v>
      </c>
      <c r="H39" s="34">
        <v>0</v>
      </c>
      <c r="I39" s="36">
        <v>0</v>
      </c>
      <c r="J39" s="33">
        <v>0</v>
      </c>
      <c r="K39" s="33">
        <v>0</v>
      </c>
    </row>
    <row r="40" spans="2:11" x14ac:dyDescent="0.25">
      <c r="B40" s="49"/>
      <c r="C40" s="49"/>
      <c r="D40" s="49">
        <v>323</v>
      </c>
      <c r="E40" s="50"/>
      <c r="F40" s="51" t="s">
        <v>67</v>
      </c>
      <c r="G40" s="48">
        <f>G41+G42+G43+G44+G45+G46+G47+G48</f>
        <v>58553.05</v>
      </c>
      <c r="H40" s="48">
        <f>H41+H42+H43+H44+H45+H46+H47+H48</f>
        <v>0</v>
      </c>
      <c r="I40" s="52">
        <f>I41+I42+I43+I44+I45+I46+I47+I48</f>
        <v>61745.180000000008</v>
      </c>
      <c r="J40" s="48"/>
      <c r="K40" s="48"/>
    </row>
    <row r="41" spans="2:11" x14ac:dyDescent="0.25">
      <c r="B41" s="4"/>
      <c r="C41" s="4"/>
      <c r="D41" s="4"/>
      <c r="E41" s="4">
        <v>3231</v>
      </c>
      <c r="F41" s="4" t="s">
        <v>68</v>
      </c>
      <c r="G41" s="34">
        <v>3596.62</v>
      </c>
      <c r="H41" s="34">
        <v>0</v>
      </c>
      <c r="I41" s="36">
        <v>990.69</v>
      </c>
      <c r="J41" s="33">
        <f t="shared" si="6"/>
        <v>27.54502838776407</v>
      </c>
      <c r="K41" s="33" t="e">
        <f t="shared" si="7"/>
        <v>#DIV/0!</v>
      </c>
    </row>
    <row r="42" spans="2:11" x14ac:dyDescent="0.25">
      <c r="B42" s="4"/>
      <c r="C42" s="4"/>
      <c r="D42" s="4"/>
      <c r="E42" s="4">
        <v>3232</v>
      </c>
      <c r="F42" s="4" t="s">
        <v>69</v>
      </c>
      <c r="G42" s="34">
        <v>4724.8900000000003</v>
      </c>
      <c r="H42" s="34">
        <v>0</v>
      </c>
      <c r="I42" s="36">
        <v>3492.17</v>
      </c>
      <c r="J42" s="33">
        <f t="shared" si="6"/>
        <v>73.910080446317266</v>
      </c>
      <c r="K42" s="33" t="e">
        <f t="shared" ref="K42:K47" si="8">I42/H42*100</f>
        <v>#DIV/0!</v>
      </c>
    </row>
    <row r="43" spans="2:11" x14ac:dyDescent="0.25">
      <c r="B43" s="4"/>
      <c r="C43" s="4"/>
      <c r="D43" s="4"/>
      <c r="E43" s="4">
        <v>3234</v>
      </c>
      <c r="F43" s="4" t="s">
        <v>70</v>
      </c>
      <c r="G43" s="34">
        <v>2021.25</v>
      </c>
      <c r="H43" s="34">
        <v>0</v>
      </c>
      <c r="I43" s="36">
        <v>1728.62</v>
      </c>
      <c r="J43" s="33">
        <f t="shared" si="6"/>
        <v>85.522325293753866</v>
      </c>
      <c r="K43" s="33" t="e">
        <f t="shared" si="8"/>
        <v>#DIV/0!</v>
      </c>
    </row>
    <row r="44" spans="2:11" x14ac:dyDescent="0.25">
      <c r="B44" s="4"/>
      <c r="C44" s="4"/>
      <c r="D44" s="4"/>
      <c r="E44" s="4">
        <v>3235</v>
      </c>
      <c r="F44" s="4" t="s">
        <v>71</v>
      </c>
      <c r="G44" s="34">
        <v>41179.86</v>
      </c>
      <c r="H44" s="34">
        <v>0</v>
      </c>
      <c r="I44" s="36">
        <v>51522.9</v>
      </c>
      <c r="J44" s="33">
        <f t="shared" si="6"/>
        <v>125.11674396173275</v>
      </c>
      <c r="K44" s="33" t="e">
        <f t="shared" si="8"/>
        <v>#DIV/0!</v>
      </c>
    </row>
    <row r="45" spans="2:11" x14ac:dyDescent="0.25">
      <c r="B45" s="4"/>
      <c r="C45" s="4"/>
      <c r="D45" s="4"/>
      <c r="E45" s="4">
        <v>3236</v>
      </c>
      <c r="F45" s="4" t="s">
        <v>72</v>
      </c>
      <c r="G45" s="34">
        <v>1050.0999999999999</v>
      </c>
      <c r="H45" s="34">
        <v>0</v>
      </c>
      <c r="I45" s="36">
        <v>1280</v>
      </c>
      <c r="J45" s="33">
        <f t="shared" si="6"/>
        <v>121.89315303304448</v>
      </c>
      <c r="K45" s="33" t="e">
        <f t="shared" si="8"/>
        <v>#DIV/0!</v>
      </c>
    </row>
    <row r="46" spans="2:11" x14ac:dyDescent="0.25">
      <c r="B46" s="4"/>
      <c r="C46" s="4"/>
      <c r="D46" s="4"/>
      <c r="E46" s="4">
        <v>3237</v>
      </c>
      <c r="F46" s="4" t="s">
        <v>73</v>
      </c>
      <c r="G46" s="34">
        <v>523.52</v>
      </c>
      <c r="H46" s="34">
        <v>0</v>
      </c>
      <c r="I46" s="36">
        <v>416.73</v>
      </c>
      <c r="J46" s="33">
        <v>0</v>
      </c>
      <c r="K46" s="33">
        <v>0</v>
      </c>
    </row>
    <row r="47" spans="2:11" x14ac:dyDescent="0.25">
      <c r="B47" s="4"/>
      <c r="C47" s="4"/>
      <c r="D47" s="4"/>
      <c r="E47" s="4">
        <v>3238</v>
      </c>
      <c r="F47" s="4" t="s">
        <v>74</v>
      </c>
      <c r="G47" s="34">
        <v>2182.58</v>
      </c>
      <c r="H47" s="34">
        <v>0</v>
      </c>
      <c r="I47" s="36">
        <v>1717.59</v>
      </c>
      <c r="J47" s="33">
        <f t="shared" si="6"/>
        <v>78.695397190480989</v>
      </c>
      <c r="K47" s="33" t="e">
        <f t="shared" si="8"/>
        <v>#DIV/0!</v>
      </c>
    </row>
    <row r="48" spans="2:11" x14ac:dyDescent="0.25">
      <c r="B48" s="4"/>
      <c r="C48" s="4"/>
      <c r="D48" s="4"/>
      <c r="E48" s="4">
        <v>3239</v>
      </c>
      <c r="F48" s="4" t="s">
        <v>82</v>
      </c>
      <c r="G48" s="34">
        <v>3274.23</v>
      </c>
      <c r="H48" s="34">
        <v>0</v>
      </c>
      <c r="I48" s="36">
        <v>596.48</v>
      </c>
      <c r="J48" s="33">
        <f t="shared" ref="J48" si="9">I48/G48*100</f>
        <v>18.217412948998696</v>
      </c>
      <c r="K48" s="33" t="e">
        <f t="shared" ref="K48:K52" si="10">I48/H48*100</f>
        <v>#DIV/0!</v>
      </c>
    </row>
    <row r="49" spans="2:11" x14ac:dyDescent="0.25">
      <c r="B49" s="49"/>
      <c r="C49" s="49"/>
      <c r="D49" s="49">
        <v>324</v>
      </c>
      <c r="E49" s="49"/>
      <c r="F49" s="51" t="s">
        <v>93</v>
      </c>
      <c r="G49" s="147">
        <v>0</v>
      </c>
      <c r="H49" s="147">
        <v>0</v>
      </c>
      <c r="I49" s="148">
        <v>0</v>
      </c>
      <c r="J49" s="48">
        <v>0</v>
      </c>
      <c r="K49" s="48">
        <v>0</v>
      </c>
    </row>
    <row r="50" spans="2:11" x14ac:dyDescent="0.25">
      <c r="B50" s="4"/>
      <c r="C50" s="4"/>
      <c r="D50" s="4"/>
      <c r="E50" s="4">
        <v>3241</v>
      </c>
      <c r="F50" s="4" t="s">
        <v>94</v>
      </c>
      <c r="G50" s="34">
        <v>0</v>
      </c>
      <c r="H50" s="34">
        <v>0</v>
      </c>
      <c r="I50" s="36">
        <v>0</v>
      </c>
      <c r="J50" s="33">
        <v>0</v>
      </c>
      <c r="K50" s="33">
        <v>0</v>
      </c>
    </row>
    <row r="51" spans="2:11" x14ac:dyDescent="0.25">
      <c r="B51" s="49"/>
      <c r="C51" s="49"/>
      <c r="D51" s="49">
        <v>329</v>
      </c>
      <c r="E51" s="50"/>
      <c r="F51" s="51" t="s">
        <v>75</v>
      </c>
      <c r="G51" s="48">
        <f>G52+G53+G54+G55+G56+G57</f>
        <v>13298.880000000001</v>
      </c>
      <c r="H51" s="48">
        <f>H52+H53+H54+H55+H56+H57</f>
        <v>0</v>
      </c>
      <c r="I51" s="52">
        <f>I52+I53+I54+I55+I56+I57</f>
        <v>5351.02</v>
      </c>
      <c r="J51" s="48"/>
      <c r="K51" s="48"/>
    </row>
    <row r="52" spans="2:11" x14ac:dyDescent="0.25">
      <c r="B52" s="4"/>
      <c r="C52" s="4"/>
      <c r="D52" s="4"/>
      <c r="E52" s="4">
        <v>3292</v>
      </c>
      <c r="F52" s="4" t="s">
        <v>76</v>
      </c>
      <c r="G52" s="34">
        <v>101.46</v>
      </c>
      <c r="H52" s="34">
        <v>0</v>
      </c>
      <c r="I52" s="36">
        <v>104.29</v>
      </c>
      <c r="J52" s="33">
        <v>0</v>
      </c>
      <c r="K52" s="33" t="e">
        <f t="shared" si="10"/>
        <v>#DIV/0!</v>
      </c>
    </row>
    <row r="53" spans="2:11" x14ac:dyDescent="0.25">
      <c r="B53" s="4"/>
      <c r="C53" s="4"/>
      <c r="D53" s="4"/>
      <c r="E53" s="4">
        <v>3293</v>
      </c>
      <c r="F53" s="4" t="s">
        <v>77</v>
      </c>
      <c r="G53" s="34">
        <v>309.92</v>
      </c>
      <c r="H53" s="34">
        <v>0</v>
      </c>
      <c r="I53" s="36">
        <v>426.55</v>
      </c>
      <c r="J53" s="33">
        <v>0</v>
      </c>
      <c r="K53" s="33">
        <v>0</v>
      </c>
    </row>
    <row r="54" spans="2:11" x14ac:dyDescent="0.25">
      <c r="B54" s="4"/>
      <c r="C54" s="4"/>
      <c r="D54" s="4"/>
      <c r="E54" s="4">
        <v>3294</v>
      </c>
      <c r="F54" s="4" t="s">
        <v>78</v>
      </c>
      <c r="G54" s="34">
        <v>110</v>
      </c>
      <c r="H54" s="34">
        <v>0</v>
      </c>
      <c r="I54" s="36">
        <v>227.5</v>
      </c>
      <c r="J54" s="33">
        <f t="shared" ref="J54:J61" si="11">I54/G54*100</f>
        <v>206.81818181818184</v>
      </c>
      <c r="K54" s="33" t="e">
        <f t="shared" ref="K54:K57" si="12">I54/H54*100</f>
        <v>#DIV/0!</v>
      </c>
    </row>
    <row r="55" spans="2:11" x14ac:dyDescent="0.25">
      <c r="B55" s="4"/>
      <c r="C55" s="4"/>
      <c r="D55" s="4"/>
      <c r="E55" s="4">
        <v>3295</v>
      </c>
      <c r="F55" s="4" t="s">
        <v>184</v>
      </c>
      <c r="G55" s="34">
        <v>1545</v>
      </c>
      <c r="H55" s="34">
        <v>0</v>
      </c>
      <c r="I55" s="36">
        <v>0</v>
      </c>
      <c r="J55" s="33"/>
      <c r="K55" s="33"/>
    </row>
    <row r="56" spans="2:11" x14ac:dyDescent="0.25">
      <c r="B56" s="4"/>
      <c r="C56" s="4"/>
      <c r="D56" s="4"/>
      <c r="E56" s="4">
        <v>3296</v>
      </c>
      <c r="F56" s="4" t="s">
        <v>83</v>
      </c>
      <c r="G56" s="34">
        <v>0</v>
      </c>
      <c r="H56" s="34">
        <v>0</v>
      </c>
      <c r="I56" s="36">
        <v>0</v>
      </c>
      <c r="J56" s="33">
        <v>0</v>
      </c>
      <c r="K56" s="33">
        <v>0</v>
      </c>
    </row>
    <row r="57" spans="2:11" x14ac:dyDescent="0.25">
      <c r="B57" s="4"/>
      <c r="C57" s="4"/>
      <c r="D57" s="4"/>
      <c r="E57" s="4">
        <v>3299</v>
      </c>
      <c r="F57" s="4" t="s">
        <v>75</v>
      </c>
      <c r="G57" s="34">
        <v>11232.5</v>
      </c>
      <c r="H57" s="34">
        <v>0</v>
      </c>
      <c r="I57" s="36">
        <v>4592.68</v>
      </c>
      <c r="J57" s="33">
        <f t="shared" si="11"/>
        <v>40.887424883151574</v>
      </c>
      <c r="K57" s="33" t="e">
        <f t="shared" si="12"/>
        <v>#DIV/0!</v>
      </c>
    </row>
    <row r="58" spans="2:11" x14ac:dyDescent="0.25">
      <c r="B58" s="49"/>
      <c r="C58" s="49">
        <v>34</v>
      </c>
      <c r="D58" s="49">
        <v>343</v>
      </c>
      <c r="E58" s="50">
        <v>3431</v>
      </c>
      <c r="F58" s="51" t="s">
        <v>79</v>
      </c>
      <c r="G58" s="48">
        <v>0</v>
      </c>
      <c r="H58" s="48">
        <v>0</v>
      </c>
      <c r="I58" s="52">
        <v>0</v>
      </c>
      <c r="J58" s="48" t="e">
        <f t="shared" si="11"/>
        <v>#DIV/0!</v>
      </c>
      <c r="K58" s="48"/>
    </row>
    <row r="59" spans="2:11" x14ac:dyDescent="0.25">
      <c r="B59" s="49"/>
      <c r="C59" s="49">
        <v>37</v>
      </c>
      <c r="D59" s="49">
        <v>372</v>
      </c>
      <c r="E59" s="49">
        <v>3721</v>
      </c>
      <c r="F59" s="51" t="s">
        <v>85</v>
      </c>
      <c r="G59" s="48">
        <v>0</v>
      </c>
      <c r="H59" s="48">
        <v>0</v>
      </c>
      <c r="I59" s="52">
        <v>0</v>
      </c>
      <c r="J59" s="48">
        <v>0</v>
      </c>
      <c r="K59" s="48">
        <v>0</v>
      </c>
    </row>
    <row r="60" spans="2:11" x14ac:dyDescent="0.25">
      <c r="B60" s="49"/>
      <c r="C60" s="49">
        <v>38</v>
      </c>
      <c r="D60" s="49">
        <v>381</v>
      </c>
      <c r="E60" s="49">
        <v>3811</v>
      </c>
      <c r="F60" s="51" t="s">
        <v>84</v>
      </c>
      <c r="G60" s="48">
        <v>227.95</v>
      </c>
      <c r="H60" s="48">
        <v>0</v>
      </c>
      <c r="I60" s="52">
        <v>188.96</v>
      </c>
      <c r="J60" s="48">
        <v>0</v>
      </c>
      <c r="K60" s="48">
        <v>0</v>
      </c>
    </row>
    <row r="61" spans="2:11" x14ac:dyDescent="0.25">
      <c r="B61" s="49"/>
      <c r="C61" s="49"/>
      <c r="D61" s="49"/>
      <c r="E61" s="49">
        <v>3812</v>
      </c>
      <c r="F61" s="51" t="s">
        <v>87</v>
      </c>
      <c r="G61" s="48">
        <v>0</v>
      </c>
      <c r="H61" s="48">
        <v>0</v>
      </c>
      <c r="I61" s="52">
        <v>0</v>
      </c>
      <c r="J61" s="48" t="e">
        <f t="shared" si="11"/>
        <v>#DIV/0!</v>
      </c>
      <c r="K61" s="48" t="e">
        <f t="shared" ref="K61:K62" si="13">I61/H61*100</f>
        <v>#DIV/0!</v>
      </c>
    </row>
    <row r="62" spans="2:11" x14ac:dyDescent="0.25">
      <c r="B62" s="53">
        <v>4</v>
      </c>
      <c r="C62" s="53"/>
      <c r="D62" s="53"/>
      <c r="E62" s="53"/>
      <c r="F62" s="54" t="s">
        <v>5</v>
      </c>
      <c r="G62" s="48">
        <v>27346.080000000002</v>
      </c>
      <c r="H62" s="48">
        <v>9290.6</v>
      </c>
      <c r="I62" s="48">
        <v>8188.91</v>
      </c>
      <c r="J62" s="48">
        <f>I62/G62*100</f>
        <v>29.94546201868787</v>
      </c>
      <c r="K62" s="48">
        <f t="shared" si="13"/>
        <v>88.141885346479228</v>
      </c>
    </row>
  </sheetData>
  <mergeCells count="8">
    <mergeCell ref="B4:K4"/>
    <mergeCell ref="B2:K2"/>
    <mergeCell ref="B21:F21"/>
    <mergeCell ref="B22:F22"/>
    <mergeCell ref="B8:F8"/>
    <mergeCell ref="B9:F9"/>
    <mergeCell ref="B6:K6"/>
    <mergeCell ref="B20:F20"/>
  </mergeCells>
  <pageMargins left="0.7" right="0.7" top="0.75" bottom="0.75" header="0.3" footer="0.3"/>
  <pageSetup paperSize="9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opLeftCell="A25" workbookViewId="0">
      <selection activeCell="C43" sqref="C43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1:7" ht="18" x14ac:dyDescent="0.25">
      <c r="B1" s="1"/>
      <c r="C1" s="1"/>
      <c r="D1" s="1"/>
      <c r="E1" s="2"/>
      <c r="F1" s="2"/>
      <c r="G1" s="2"/>
    </row>
    <row r="2" spans="1:7" ht="15.75" customHeight="1" x14ac:dyDescent="0.25">
      <c r="B2" s="198" t="s">
        <v>21</v>
      </c>
      <c r="C2" s="198"/>
      <c r="D2" s="198"/>
      <c r="E2" s="198"/>
      <c r="F2" s="198"/>
      <c r="G2" s="198"/>
    </row>
    <row r="3" spans="1:7" ht="18" x14ac:dyDescent="0.25">
      <c r="B3" s="20"/>
      <c r="C3" s="20"/>
      <c r="D3" s="20"/>
      <c r="E3" s="21"/>
      <c r="F3" s="21"/>
      <c r="G3" s="21"/>
    </row>
    <row r="4" spans="1:7" ht="31.5" customHeight="1" x14ac:dyDescent="0.25">
      <c r="B4" s="141" t="s">
        <v>6</v>
      </c>
      <c r="C4" s="142" t="s">
        <v>175</v>
      </c>
      <c r="D4" s="141" t="s">
        <v>176</v>
      </c>
      <c r="E4" s="142" t="s">
        <v>177</v>
      </c>
      <c r="F4" s="141" t="s">
        <v>10</v>
      </c>
      <c r="G4" s="141" t="s">
        <v>23</v>
      </c>
    </row>
    <row r="5" spans="1:7" s="13" customFormat="1" ht="11.25" x14ac:dyDescent="0.2">
      <c r="B5" s="143">
        <v>1</v>
      </c>
      <c r="C5" s="143">
        <v>2</v>
      </c>
      <c r="D5" s="143">
        <v>3</v>
      </c>
      <c r="E5" s="143">
        <v>4</v>
      </c>
      <c r="F5" s="143" t="s">
        <v>42</v>
      </c>
      <c r="G5" s="143" t="s">
        <v>43</v>
      </c>
    </row>
    <row r="6" spans="1:7" x14ac:dyDescent="0.25">
      <c r="A6" s="19"/>
      <c r="B6" s="45" t="s">
        <v>20</v>
      </c>
      <c r="C6" s="46">
        <f>C7+C15+C17+C19+C20+C21+C22+C23+C24</f>
        <v>675777.27</v>
      </c>
      <c r="D6" s="55">
        <f>D7+D15+D17+D19+D20+D21+D22+D23+D24</f>
        <v>1308596.49</v>
      </c>
      <c r="E6" s="56">
        <f>E7+E15+E17+E19+E20+E21+E22+E23+E24</f>
        <v>693547.16</v>
      </c>
      <c r="F6" s="57">
        <f>E6/C6*100</f>
        <v>102.62954834216309</v>
      </c>
      <c r="G6" s="57">
        <f>E6/D6*100</f>
        <v>52.999313791526369</v>
      </c>
    </row>
    <row r="7" spans="1:7" x14ac:dyDescent="0.25">
      <c r="B7" s="58" t="s">
        <v>18</v>
      </c>
      <c r="C7" s="59">
        <f>C8+C9+C12+C13</f>
        <v>0</v>
      </c>
      <c r="D7" s="59">
        <f>D8+D9+D10+D11+D12+D13+D14</f>
        <v>64644.19</v>
      </c>
      <c r="E7" s="60">
        <f>E8+E9+E10+E11+E12+E13+E14</f>
        <v>0</v>
      </c>
      <c r="F7" s="61" t="e">
        <f t="shared" ref="F7:F22" si="0">E7/C7*100</f>
        <v>#DIV/0!</v>
      </c>
      <c r="G7" s="61">
        <f t="shared" ref="G7:G22" si="1">E7/D7*100</f>
        <v>0</v>
      </c>
    </row>
    <row r="8" spans="1:7" x14ac:dyDescent="0.25">
      <c r="B8" s="18" t="s">
        <v>17</v>
      </c>
      <c r="C8" s="34">
        <v>0</v>
      </c>
      <c r="D8" s="34">
        <v>0</v>
      </c>
      <c r="E8" s="36">
        <v>0</v>
      </c>
      <c r="F8" s="31" t="e">
        <f t="shared" si="0"/>
        <v>#DIV/0!</v>
      </c>
      <c r="G8" s="31" t="e">
        <f t="shared" si="1"/>
        <v>#DIV/0!</v>
      </c>
    </row>
    <row r="9" spans="1:7" x14ac:dyDescent="0.25">
      <c r="B9" s="17" t="s">
        <v>185</v>
      </c>
      <c r="C9" s="34">
        <v>0</v>
      </c>
      <c r="D9" s="34">
        <v>0</v>
      </c>
      <c r="E9" s="36">
        <v>0</v>
      </c>
      <c r="F9" s="31" t="e">
        <f>E9/C9*100</f>
        <v>#DIV/0!</v>
      </c>
      <c r="G9" s="31" t="e">
        <f t="shared" si="1"/>
        <v>#DIV/0!</v>
      </c>
    </row>
    <row r="10" spans="1:7" x14ac:dyDescent="0.25">
      <c r="B10" s="17" t="s">
        <v>187</v>
      </c>
      <c r="C10" s="34">
        <v>0</v>
      </c>
      <c r="D10" s="34">
        <v>0</v>
      </c>
      <c r="E10" s="36">
        <v>0</v>
      </c>
      <c r="F10" s="31">
        <v>0</v>
      </c>
      <c r="G10" s="31" t="e">
        <f>E10/D10*100</f>
        <v>#DIV/0!</v>
      </c>
    </row>
    <row r="11" spans="1:7" x14ac:dyDescent="0.25">
      <c r="B11" s="17" t="s">
        <v>186</v>
      </c>
      <c r="C11" s="34">
        <v>0</v>
      </c>
      <c r="D11" s="34">
        <v>0</v>
      </c>
      <c r="E11" s="36">
        <v>0</v>
      </c>
      <c r="F11" s="31">
        <v>0</v>
      </c>
      <c r="G11" s="31" t="e">
        <f>E11/D11*100</f>
        <v>#DIV/0!</v>
      </c>
    </row>
    <row r="12" spans="1:7" x14ac:dyDescent="0.25">
      <c r="B12" s="17" t="s">
        <v>44</v>
      </c>
      <c r="C12" s="34">
        <v>0</v>
      </c>
      <c r="D12" s="34">
        <v>0</v>
      </c>
      <c r="E12" s="36">
        <v>0</v>
      </c>
      <c r="F12" s="31">
        <v>0</v>
      </c>
      <c r="G12" s="31">
        <v>0</v>
      </c>
    </row>
    <row r="13" spans="1:7" x14ac:dyDescent="0.25">
      <c r="B13" s="16" t="s">
        <v>48</v>
      </c>
      <c r="C13" s="34">
        <v>0</v>
      </c>
      <c r="D13" s="39">
        <v>64644.19</v>
      </c>
      <c r="E13" s="36">
        <v>0</v>
      </c>
      <c r="F13" s="31" t="e">
        <f t="shared" si="0"/>
        <v>#DIV/0!</v>
      </c>
      <c r="G13" s="31">
        <f>E13/D13*100</f>
        <v>0</v>
      </c>
    </row>
    <row r="14" spans="1:7" x14ac:dyDescent="0.25">
      <c r="B14" s="16" t="s">
        <v>89</v>
      </c>
      <c r="C14" s="34">
        <v>0</v>
      </c>
      <c r="D14" s="39">
        <v>0</v>
      </c>
      <c r="E14" s="36">
        <v>0</v>
      </c>
      <c r="F14" s="31">
        <v>0</v>
      </c>
      <c r="G14" s="31">
        <v>0</v>
      </c>
    </row>
    <row r="15" spans="1:7" x14ac:dyDescent="0.25">
      <c r="B15" s="58" t="s">
        <v>16</v>
      </c>
      <c r="C15" s="59">
        <f>C16</f>
        <v>273</v>
      </c>
      <c r="D15" s="62">
        <f>D16</f>
        <v>700</v>
      </c>
      <c r="E15" s="60">
        <f>E16</f>
        <v>160</v>
      </c>
      <c r="F15" s="61">
        <f>E15/C15*100</f>
        <v>58.608058608058613</v>
      </c>
      <c r="G15" s="61">
        <f t="shared" si="1"/>
        <v>22.857142857142858</v>
      </c>
    </row>
    <row r="16" spans="1:7" x14ac:dyDescent="0.25">
      <c r="B16" s="16" t="s">
        <v>15</v>
      </c>
      <c r="C16" s="34">
        <v>273</v>
      </c>
      <c r="D16" s="39">
        <v>700</v>
      </c>
      <c r="E16" s="36">
        <v>160</v>
      </c>
      <c r="F16" s="31">
        <f>E16/C16*100</f>
        <v>58.608058608058613</v>
      </c>
      <c r="G16" s="31">
        <f t="shared" si="1"/>
        <v>22.857142857142858</v>
      </c>
    </row>
    <row r="17" spans="2:7" x14ac:dyDescent="0.25">
      <c r="B17" s="58" t="s">
        <v>45</v>
      </c>
      <c r="C17" s="59">
        <v>1398.14</v>
      </c>
      <c r="D17" s="62">
        <f>D18</f>
        <v>0</v>
      </c>
      <c r="E17" s="60">
        <f>E18</f>
        <v>0</v>
      </c>
      <c r="F17" s="61">
        <f t="shared" si="0"/>
        <v>0</v>
      </c>
      <c r="G17" s="61">
        <v>0</v>
      </c>
    </row>
    <row r="18" spans="2:7" x14ac:dyDescent="0.25">
      <c r="B18" s="16" t="s">
        <v>46</v>
      </c>
      <c r="C18" s="34">
        <v>1398.14</v>
      </c>
      <c r="D18" s="39">
        <v>0</v>
      </c>
      <c r="E18" s="36">
        <v>0</v>
      </c>
      <c r="F18" s="31">
        <f t="shared" si="0"/>
        <v>0</v>
      </c>
      <c r="G18" s="31">
        <v>0</v>
      </c>
    </row>
    <row r="19" spans="2:7" x14ac:dyDescent="0.25">
      <c r="B19" s="63" t="s">
        <v>47</v>
      </c>
      <c r="C19" s="59">
        <v>0</v>
      </c>
      <c r="D19" s="62">
        <v>0</v>
      </c>
      <c r="E19" s="60">
        <v>0</v>
      </c>
      <c r="F19" s="61" t="e">
        <f t="shared" si="0"/>
        <v>#DIV/0!</v>
      </c>
      <c r="G19" s="61" t="e">
        <f t="shared" si="1"/>
        <v>#DIV/0!</v>
      </c>
    </row>
    <row r="20" spans="2:7" x14ac:dyDescent="0.25">
      <c r="B20" s="63" t="s">
        <v>49</v>
      </c>
      <c r="C20" s="59">
        <v>664112.13</v>
      </c>
      <c r="D20" s="64">
        <v>1235252.3</v>
      </c>
      <c r="E20" s="65">
        <v>688683.16</v>
      </c>
      <c r="F20" s="61">
        <f t="shared" si="0"/>
        <v>103.69983153296718</v>
      </c>
      <c r="G20" s="61">
        <f t="shared" si="1"/>
        <v>55.752428876270862</v>
      </c>
    </row>
    <row r="21" spans="2:7" x14ac:dyDescent="0.25">
      <c r="B21" s="63" t="s">
        <v>86</v>
      </c>
      <c r="C21" s="59">
        <v>4654</v>
      </c>
      <c r="D21" s="62">
        <v>7000</v>
      </c>
      <c r="E21" s="60">
        <v>4654</v>
      </c>
      <c r="F21" s="61">
        <f t="shared" si="0"/>
        <v>100</v>
      </c>
      <c r="G21" s="61">
        <f t="shared" si="1"/>
        <v>66.48571428571428</v>
      </c>
    </row>
    <row r="22" spans="2:7" x14ac:dyDescent="0.25">
      <c r="B22" s="63" t="s">
        <v>50</v>
      </c>
      <c r="C22" s="59">
        <v>0</v>
      </c>
      <c r="D22" s="62">
        <v>0</v>
      </c>
      <c r="E22" s="60">
        <v>0</v>
      </c>
      <c r="F22" s="61" t="e">
        <f t="shared" si="0"/>
        <v>#DIV/0!</v>
      </c>
      <c r="G22" s="61" t="e">
        <f t="shared" si="1"/>
        <v>#DIV/0!</v>
      </c>
    </row>
    <row r="23" spans="2:7" x14ac:dyDescent="0.25">
      <c r="B23" s="58" t="s">
        <v>51</v>
      </c>
      <c r="C23" s="59">
        <v>5340</v>
      </c>
      <c r="D23" s="62">
        <v>1000</v>
      </c>
      <c r="E23" s="60">
        <v>50</v>
      </c>
      <c r="F23" s="66">
        <v>0</v>
      </c>
      <c r="G23" s="66">
        <v>0</v>
      </c>
    </row>
    <row r="24" spans="2:7" ht="25.5" x14ac:dyDescent="0.25">
      <c r="B24" s="58" t="s">
        <v>90</v>
      </c>
      <c r="C24" s="59">
        <v>0</v>
      </c>
      <c r="D24" s="62">
        <v>0</v>
      </c>
      <c r="E24" s="60">
        <v>0</v>
      </c>
      <c r="F24" s="61" t="e">
        <f>E24/C24*100</f>
        <v>#DIV/0!</v>
      </c>
      <c r="G24" s="61" t="e">
        <f>E24/D24*100</f>
        <v>#DIV/0!</v>
      </c>
    </row>
    <row r="25" spans="2:7" ht="15.75" customHeight="1" x14ac:dyDescent="0.25">
      <c r="B25" s="45" t="s">
        <v>19</v>
      </c>
      <c r="C25" s="46">
        <f>SUM(C26+C34+C36+C38+C39+C40+C41+C42+C43)</f>
        <v>783938.49</v>
      </c>
      <c r="D25" s="55">
        <f>D26+D34+D36+D38+D39+D40+D41+D42+D43</f>
        <v>1315883.82</v>
      </c>
      <c r="E25" s="56">
        <f>E26+E34+E36+E38+E39+E40+E41+E42+E43</f>
        <v>777099.74</v>
      </c>
      <c r="F25" s="57">
        <f>E25/C25*100</f>
        <v>99.127642016913853</v>
      </c>
      <c r="G25" s="57">
        <f>E25/D25*100</f>
        <v>59.055345782730271</v>
      </c>
    </row>
    <row r="26" spans="2:7" ht="15.75" customHeight="1" x14ac:dyDescent="0.25">
      <c r="B26" s="58" t="s">
        <v>18</v>
      </c>
      <c r="C26" s="59">
        <f>C27+C28+C31+C32+C33</f>
        <v>103859.08</v>
      </c>
      <c r="D26" s="59">
        <f>D27+D28+D29+D30+D31+D32+D33</f>
        <v>64644.19</v>
      </c>
      <c r="E26" s="60">
        <f>E27+E28+E29+E30+E31+E32+E33</f>
        <v>86925.85</v>
      </c>
      <c r="F26" s="61">
        <f>E26/C26*100</f>
        <v>83.695956097435115</v>
      </c>
      <c r="G26" s="61">
        <f t="shared" ref="G26:G41" si="2">E26/D26*100</f>
        <v>134.46815560686895</v>
      </c>
    </row>
    <row r="27" spans="2:7" x14ac:dyDescent="0.25">
      <c r="B27" s="18" t="s">
        <v>17</v>
      </c>
      <c r="C27" s="34">
        <v>12990.99</v>
      </c>
      <c r="D27" s="34">
        <v>0</v>
      </c>
      <c r="E27" s="36">
        <v>6709.91</v>
      </c>
      <c r="F27" s="31">
        <f t="shared" ref="F27" si="3">E27/C27*100</f>
        <v>51.650490070425739</v>
      </c>
      <c r="G27" s="31" t="e">
        <f t="shared" si="2"/>
        <v>#DIV/0!</v>
      </c>
    </row>
    <row r="28" spans="2:7" x14ac:dyDescent="0.25">
      <c r="B28" s="17" t="s">
        <v>188</v>
      </c>
      <c r="C28" s="34">
        <v>10366.48</v>
      </c>
      <c r="D28" s="34">
        <v>0</v>
      </c>
      <c r="E28" s="36">
        <v>9963.73</v>
      </c>
      <c r="F28" s="31">
        <f>E28/C28*100</f>
        <v>96.114881811376662</v>
      </c>
      <c r="G28" s="31" t="e">
        <f t="shared" si="2"/>
        <v>#DIV/0!</v>
      </c>
    </row>
    <row r="29" spans="2:7" x14ac:dyDescent="0.25">
      <c r="B29" s="17" t="s">
        <v>189</v>
      </c>
      <c r="C29" s="34">
        <v>0</v>
      </c>
      <c r="D29" s="34">
        <v>0</v>
      </c>
      <c r="E29" s="36">
        <v>0</v>
      </c>
      <c r="F29" s="31">
        <v>0</v>
      </c>
      <c r="G29" s="31" t="e">
        <f>E29/D29*100</f>
        <v>#DIV/0!</v>
      </c>
    </row>
    <row r="30" spans="2:7" x14ac:dyDescent="0.25">
      <c r="B30" s="17" t="s">
        <v>186</v>
      </c>
      <c r="C30" s="34">
        <v>0</v>
      </c>
      <c r="D30" s="34">
        <v>0</v>
      </c>
      <c r="E30" s="36">
        <v>0</v>
      </c>
      <c r="F30" s="31">
        <v>0</v>
      </c>
      <c r="G30" s="31" t="e">
        <f>E30/D30*100</f>
        <v>#DIV/0!</v>
      </c>
    </row>
    <row r="31" spans="2:7" x14ac:dyDescent="0.25">
      <c r="B31" s="17" t="s">
        <v>44</v>
      </c>
      <c r="C31" s="34">
        <v>0</v>
      </c>
      <c r="D31" s="34">
        <v>0</v>
      </c>
      <c r="E31" s="36">
        <v>0</v>
      </c>
      <c r="F31" s="31">
        <v>0</v>
      </c>
      <c r="G31" s="31">
        <v>0</v>
      </c>
    </row>
    <row r="32" spans="2:7" x14ac:dyDescent="0.25">
      <c r="B32" s="16" t="s">
        <v>48</v>
      </c>
      <c r="C32" s="34">
        <v>80501.61</v>
      </c>
      <c r="D32" s="39">
        <v>64644.19</v>
      </c>
      <c r="E32" s="36">
        <v>70252.210000000006</v>
      </c>
      <c r="F32" s="31">
        <f t="shared" ref="F32:F39" si="4">E32/C32*100</f>
        <v>87.268080725342017</v>
      </c>
      <c r="G32" s="31">
        <f t="shared" si="2"/>
        <v>108.67521118293848</v>
      </c>
    </row>
    <row r="33" spans="2:7" x14ac:dyDescent="0.25">
      <c r="B33" s="16" t="s">
        <v>89</v>
      </c>
      <c r="C33" s="34">
        <v>0</v>
      </c>
      <c r="D33" s="39">
        <v>0</v>
      </c>
      <c r="E33" s="36">
        <v>0</v>
      </c>
      <c r="F33" s="31">
        <v>0</v>
      </c>
      <c r="G33" s="31">
        <v>0</v>
      </c>
    </row>
    <row r="34" spans="2:7" x14ac:dyDescent="0.25">
      <c r="B34" s="58" t="s">
        <v>16</v>
      </c>
      <c r="C34" s="59">
        <v>0</v>
      </c>
      <c r="D34" s="62">
        <v>700</v>
      </c>
      <c r="E34" s="60">
        <v>0</v>
      </c>
      <c r="F34" s="61" t="e">
        <f>E34/C34*100</f>
        <v>#DIV/0!</v>
      </c>
      <c r="G34" s="61">
        <f t="shared" si="2"/>
        <v>0</v>
      </c>
    </row>
    <row r="35" spans="2:7" x14ac:dyDescent="0.25">
      <c r="B35" s="16" t="s">
        <v>15</v>
      </c>
      <c r="C35" s="34">
        <v>0</v>
      </c>
      <c r="D35" s="39">
        <v>700</v>
      </c>
      <c r="E35" s="36">
        <v>0</v>
      </c>
      <c r="F35" s="31" t="e">
        <f>E35/C35*100</f>
        <v>#DIV/0!</v>
      </c>
      <c r="G35" s="31">
        <f t="shared" si="2"/>
        <v>0</v>
      </c>
    </row>
    <row r="36" spans="2:7" x14ac:dyDescent="0.25">
      <c r="B36" s="58" t="s">
        <v>45</v>
      </c>
      <c r="C36" s="59">
        <v>0</v>
      </c>
      <c r="D36" s="62">
        <v>0</v>
      </c>
      <c r="E36" s="60">
        <v>0</v>
      </c>
      <c r="F36" s="61" t="e">
        <f t="shared" si="4"/>
        <v>#DIV/0!</v>
      </c>
      <c r="G36" s="61">
        <v>0</v>
      </c>
    </row>
    <row r="37" spans="2:7" x14ac:dyDescent="0.25">
      <c r="B37" s="16" t="s">
        <v>46</v>
      </c>
      <c r="C37" s="34">
        <v>0</v>
      </c>
      <c r="D37" s="39">
        <v>0</v>
      </c>
      <c r="E37" s="36">
        <v>0</v>
      </c>
      <c r="F37" s="31" t="e">
        <f t="shared" si="4"/>
        <v>#DIV/0!</v>
      </c>
      <c r="G37" s="31">
        <v>0</v>
      </c>
    </row>
    <row r="38" spans="2:7" x14ac:dyDescent="0.25">
      <c r="B38" s="63" t="s">
        <v>47</v>
      </c>
      <c r="C38" s="59">
        <v>8752.16</v>
      </c>
      <c r="D38" s="62">
        <v>7287.33</v>
      </c>
      <c r="E38" s="60">
        <v>2105.6</v>
      </c>
      <c r="F38" s="61">
        <f t="shared" si="4"/>
        <v>24.058061095775212</v>
      </c>
      <c r="G38" s="61">
        <f t="shared" si="2"/>
        <v>28.89398449089035</v>
      </c>
    </row>
    <row r="39" spans="2:7" x14ac:dyDescent="0.25">
      <c r="B39" s="63" t="s">
        <v>49</v>
      </c>
      <c r="C39" s="59">
        <v>660542.05000000005</v>
      </c>
      <c r="D39" s="64">
        <v>1235252.3</v>
      </c>
      <c r="E39" s="65">
        <v>681965.81</v>
      </c>
      <c r="F39" s="61">
        <f t="shared" si="4"/>
        <v>103.24336050975104</v>
      </c>
      <c r="G39" s="61">
        <f t="shared" si="2"/>
        <v>55.208624991024102</v>
      </c>
    </row>
    <row r="40" spans="2:7" x14ac:dyDescent="0.25">
      <c r="B40" s="63" t="s">
        <v>86</v>
      </c>
      <c r="C40" s="59">
        <v>3371.19</v>
      </c>
      <c r="D40" s="62">
        <v>7000</v>
      </c>
      <c r="E40" s="60">
        <v>3085.98</v>
      </c>
      <c r="F40" s="61">
        <f>E40/C40*100</f>
        <v>91.539782688012238</v>
      </c>
      <c r="G40" s="61">
        <f t="shared" si="2"/>
        <v>44.085428571428572</v>
      </c>
    </row>
    <row r="41" spans="2:7" x14ac:dyDescent="0.25">
      <c r="B41" s="63" t="s">
        <v>50</v>
      </c>
      <c r="C41" s="59">
        <v>2361.33</v>
      </c>
      <c r="D41" s="62">
        <v>0</v>
      </c>
      <c r="E41" s="60">
        <v>3016.5</v>
      </c>
      <c r="F41" s="61">
        <f t="shared" ref="F41" si="5">E41/C41*100</f>
        <v>127.74580427132167</v>
      </c>
      <c r="G41" s="61" t="e">
        <f t="shared" si="2"/>
        <v>#DIV/0!</v>
      </c>
    </row>
    <row r="42" spans="2:7" x14ac:dyDescent="0.25">
      <c r="B42" s="58" t="s">
        <v>51</v>
      </c>
      <c r="C42" s="59">
        <v>5052.68</v>
      </c>
      <c r="D42" s="62">
        <v>1000</v>
      </c>
      <c r="E42" s="60">
        <v>0</v>
      </c>
      <c r="F42" s="66">
        <v>0</v>
      </c>
      <c r="G42" s="66">
        <v>0</v>
      </c>
    </row>
    <row r="43" spans="2:7" ht="25.5" x14ac:dyDescent="0.25">
      <c r="B43" s="58" t="s">
        <v>90</v>
      </c>
      <c r="C43" s="59">
        <v>0</v>
      </c>
      <c r="D43" s="62">
        <v>0</v>
      </c>
      <c r="E43" s="60">
        <v>0</v>
      </c>
      <c r="F43" s="61" t="e">
        <f>E43/C43*100</f>
        <v>#DIV/0!</v>
      </c>
      <c r="G43" s="61" t="e">
        <f>E43/D43*100</f>
        <v>#DIV/0!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0"/>
  <sheetViews>
    <sheetView workbookViewId="0">
      <selection activeCell="E7" sqref="E7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"/>
      <c r="C1" s="1"/>
      <c r="D1" s="1"/>
      <c r="E1" s="2"/>
      <c r="F1" s="2"/>
      <c r="G1" s="2"/>
    </row>
    <row r="2" spans="2:7" ht="15.75" customHeight="1" x14ac:dyDescent="0.25">
      <c r="B2" s="198" t="s">
        <v>22</v>
      </c>
      <c r="C2" s="198"/>
      <c r="D2" s="198"/>
      <c r="E2" s="198"/>
      <c r="F2" s="198"/>
      <c r="G2" s="198"/>
    </row>
    <row r="3" spans="2:7" ht="18" x14ac:dyDescent="0.25">
      <c r="B3" s="20"/>
      <c r="C3" s="20"/>
      <c r="D3" s="20"/>
      <c r="E3" s="21"/>
      <c r="F3" s="21"/>
      <c r="G3" s="21"/>
    </row>
    <row r="4" spans="2:7" ht="31.5" customHeight="1" x14ac:dyDescent="0.25">
      <c r="B4" s="141" t="s">
        <v>6</v>
      </c>
      <c r="C4" s="142" t="s">
        <v>175</v>
      </c>
      <c r="D4" s="141" t="s">
        <v>176</v>
      </c>
      <c r="E4" s="142" t="s">
        <v>177</v>
      </c>
      <c r="F4" s="141" t="s">
        <v>10</v>
      </c>
      <c r="G4" s="141" t="s">
        <v>23</v>
      </c>
    </row>
    <row r="5" spans="2:7" s="13" customFormat="1" ht="11.25" x14ac:dyDescent="0.2">
      <c r="B5" s="143">
        <v>1</v>
      </c>
      <c r="C5" s="143">
        <v>2</v>
      </c>
      <c r="D5" s="143">
        <v>3</v>
      </c>
      <c r="E5" s="143">
        <v>4</v>
      </c>
      <c r="F5" s="143" t="s">
        <v>42</v>
      </c>
      <c r="G5" s="143" t="s">
        <v>43</v>
      </c>
    </row>
    <row r="6" spans="2:7" ht="15.75" customHeight="1" x14ac:dyDescent="0.25">
      <c r="B6" s="58" t="s">
        <v>7</v>
      </c>
      <c r="C6" s="69">
        <v>783938.49</v>
      </c>
      <c r="D6" s="70">
        <v>1315883.82</v>
      </c>
      <c r="E6" s="71">
        <v>777099.74</v>
      </c>
      <c r="F6" s="61">
        <f>E6/C6*100</f>
        <v>99.127642016913853</v>
      </c>
      <c r="G6" s="61">
        <f>E6/D6*100</f>
        <v>59.055345782730271</v>
      </c>
    </row>
    <row r="7" spans="2:7" ht="15.75" customHeight="1" x14ac:dyDescent="0.25">
      <c r="B7" s="72" t="s">
        <v>52</v>
      </c>
      <c r="C7" s="144">
        <v>0</v>
      </c>
      <c r="D7" s="74">
        <v>0</v>
      </c>
      <c r="E7" s="73">
        <v>0</v>
      </c>
      <c r="F7" s="75" t="e">
        <f t="shared" ref="F7:F10" si="0">E7/C7*100</f>
        <v>#DIV/0!</v>
      </c>
      <c r="G7" s="75" t="e">
        <f t="shared" ref="G7:G10" si="1">E7/D7*100</f>
        <v>#DIV/0!</v>
      </c>
    </row>
    <row r="8" spans="2:7" x14ac:dyDescent="0.25">
      <c r="B8" s="72" t="s">
        <v>53</v>
      </c>
      <c r="C8" s="73">
        <v>783938.49</v>
      </c>
      <c r="D8" s="74">
        <f>D9+D10</f>
        <v>1315883.82</v>
      </c>
      <c r="E8" s="73">
        <f>E9+E10</f>
        <v>777099.74</v>
      </c>
      <c r="F8" s="75">
        <f t="shared" si="0"/>
        <v>99.127642016913853</v>
      </c>
      <c r="G8" s="75">
        <f t="shared" si="1"/>
        <v>59.055345782730271</v>
      </c>
    </row>
    <row r="9" spans="2:7" x14ac:dyDescent="0.25">
      <c r="B9" s="16" t="s">
        <v>54</v>
      </c>
      <c r="C9" s="32">
        <v>771896.04</v>
      </c>
      <c r="D9" s="36">
        <v>1306593.22</v>
      </c>
      <c r="E9" s="32">
        <v>771547.5</v>
      </c>
      <c r="F9" s="31">
        <f t="shared" si="0"/>
        <v>99.954846251057333</v>
      </c>
      <c r="G9" s="31">
        <f t="shared" si="1"/>
        <v>59.050321721400024</v>
      </c>
    </row>
    <row r="10" spans="2:7" x14ac:dyDescent="0.25">
      <c r="B10" s="16" t="s">
        <v>55</v>
      </c>
      <c r="C10" s="34">
        <v>12042.45</v>
      </c>
      <c r="D10" s="36">
        <v>9290.6</v>
      </c>
      <c r="E10" s="67">
        <v>5552.24</v>
      </c>
      <c r="F10" s="31">
        <f t="shared" si="0"/>
        <v>46.105568219091623</v>
      </c>
      <c r="G10" s="31">
        <f t="shared" si="1"/>
        <v>59.761909887413076</v>
      </c>
    </row>
  </sheetData>
  <mergeCells count="1">
    <mergeCell ref="B2:G2"/>
  </mergeCells>
  <conditionalFormatting sqref="C6:C9">
    <cfRule type="cellIs" dxfId="1" priority="1" operator="lessThan">
      <formula>-0.001</formula>
    </cfRule>
  </conditionalFormatting>
  <conditionalFormatting sqref="E6:E10">
    <cfRule type="cellIs" dxfId="0" priority="11" operator="lessThan">
      <formula>-0.001</formula>
    </cfRule>
  </conditionalFormatting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9"/>
  <sheetViews>
    <sheetView tabSelected="1" topLeftCell="A159" workbookViewId="0">
      <selection activeCell="F250" sqref="F250"/>
    </sheetView>
  </sheetViews>
  <sheetFormatPr defaultRowHeight="15" x14ac:dyDescent="0.25"/>
  <cols>
    <col min="1" max="1" width="14.42578125" customWidth="1"/>
    <col min="2" max="2" width="18.42578125" customWidth="1"/>
    <col min="3" max="3" width="13.28515625" customWidth="1"/>
    <col min="4" max="4" width="58.85546875" customWidth="1"/>
    <col min="5" max="5" width="17.28515625" hidden="1" customWidth="1"/>
    <col min="6" max="6" width="19" customWidth="1"/>
    <col min="7" max="7" width="13.140625" customWidth="1"/>
    <col min="8" max="8" width="18.140625" customWidth="1"/>
    <col min="9" max="9" width="13.5703125" customWidth="1"/>
    <col min="10" max="10" width="11.5703125" customWidth="1"/>
  </cols>
  <sheetData>
    <row r="1" spans="1:10" ht="46.5" customHeight="1" x14ac:dyDescent="0.25">
      <c r="A1" s="94"/>
      <c r="B1" s="94"/>
      <c r="C1" s="86"/>
      <c r="D1" s="249" t="s">
        <v>95</v>
      </c>
      <c r="E1" s="250"/>
      <c r="F1" s="250"/>
      <c r="G1" s="250"/>
      <c r="H1" s="250"/>
      <c r="I1" s="250"/>
      <c r="J1" s="87"/>
    </row>
    <row r="2" spans="1:10" ht="33" customHeight="1" x14ac:dyDescent="0.25">
      <c r="A2" s="44"/>
      <c r="B2" s="44"/>
      <c r="C2" s="251" t="s">
        <v>161</v>
      </c>
      <c r="D2" s="253"/>
      <c r="E2" s="105"/>
      <c r="F2" s="105"/>
      <c r="G2" s="105"/>
      <c r="H2" s="105"/>
      <c r="I2" s="105"/>
      <c r="J2" s="106"/>
    </row>
    <row r="3" spans="1:10" ht="31.5" customHeight="1" x14ac:dyDescent="0.25">
      <c r="A3" s="97" t="s">
        <v>96</v>
      </c>
      <c r="B3" s="100" t="s">
        <v>97</v>
      </c>
      <c r="C3" s="101" t="s">
        <v>98</v>
      </c>
      <c r="D3" s="102" t="s">
        <v>99</v>
      </c>
      <c r="E3" s="103" t="s">
        <v>100</v>
      </c>
      <c r="F3" s="102" t="s">
        <v>179</v>
      </c>
      <c r="G3" s="102" t="s">
        <v>180</v>
      </c>
      <c r="H3" s="102" t="s">
        <v>181</v>
      </c>
      <c r="I3" s="139" t="s">
        <v>173</v>
      </c>
      <c r="J3" s="140" t="s">
        <v>174</v>
      </c>
    </row>
    <row r="4" spans="1:10" x14ac:dyDescent="0.25">
      <c r="A4" s="98"/>
      <c r="B4" s="98"/>
      <c r="C4" s="99"/>
      <c r="D4" s="107">
        <v>1</v>
      </c>
      <c r="E4" s="108">
        <v>2</v>
      </c>
      <c r="F4" s="109">
        <v>2</v>
      </c>
      <c r="G4" s="107">
        <v>3</v>
      </c>
      <c r="H4" s="107">
        <v>4</v>
      </c>
      <c r="I4" s="107">
        <v>5</v>
      </c>
      <c r="J4" s="110">
        <v>6</v>
      </c>
    </row>
    <row r="5" spans="1:10" ht="30" customHeight="1" x14ac:dyDescent="0.25">
      <c r="A5" s="80"/>
      <c r="B5" s="81">
        <v>451</v>
      </c>
      <c r="C5" s="247" t="s">
        <v>205</v>
      </c>
      <c r="D5" s="248"/>
      <c r="E5" s="248"/>
      <c r="F5" s="248"/>
      <c r="G5" s="248"/>
      <c r="H5" s="248"/>
      <c r="I5" s="248"/>
      <c r="J5" s="254"/>
    </row>
    <row r="6" spans="1:10" x14ac:dyDescent="0.25">
      <c r="A6" s="78">
        <v>3</v>
      </c>
      <c r="B6" s="14">
        <v>451</v>
      </c>
      <c r="C6" s="14"/>
      <c r="D6" s="111" t="s">
        <v>101</v>
      </c>
      <c r="E6" s="83"/>
      <c r="F6" s="125">
        <v>756592.41</v>
      </c>
      <c r="G6" s="125">
        <f>G7+G42</f>
        <v>75033.459999999992</v>
      </c>
      <c r="H6" s="125">
        <f>H7+H42</f>
        <v>75033.459999999992</v>
      </c>
      <c r="I6" s="125">
        <f t="shared" ref="I6:I13" si="0">H6/G6*100</f>
        <v>100</v>
      </c>
      <c r="J6" s="134">
        <f>H6/F6*100</f>
        <v>9.9172895482787062</v>
      </c>
    </row>
    <row r="7" spans="1:10" x14ac:dyDescent="0.25">
      <c r="A7" s="78">
        <v>32</v>
      </c>
      <c r="B7" s="14">
        <v>451</v>
      </c>
      <c r="C7" s="14"/>
      <c r="D7" s="112" t="s">
        <v>9</v>
      </c>
      <c r="E7" s="77"/>
      <c r="F7" s="126">
        <v>153720.79999999999</v>
      </c>
      <c r="G7" s="126">
        <f>G8+G12+G19+G29+G35+G38</f>
        <v>75033.459999999992</v>
      </c>
      <c r="H7" s="126">
        <f>H8+H12+H19+H29+H35+H38</f>
        <v>75033.459999999992</v>
      </c>
      <c r="I7" s="126">
        <f t="shared" si="0"/>
        <v>100</v>
      </c>
      <c r="J7" s="135">
        <f t="shared" ref="J7:J76" si="1">H7/F7*100</f>
        <v>48.811520627006885</v>
      </c>
    </row>
    <row r="8" spans="1:10" x14ac:dyDescent="0.25">
      <c r="A8" s="78">
        <v>321</v>
      </c>
      <c r="B8" s="14">
        <v>451</v>
      </c>
      <c r="C8" s="14"/>
      <c r="D8" s="112" t="s">
        <v>139</v>
      </c>
      <c r="E8" s="77"/>
      <c r="F8" s="126">
        <v>37595.089999999997</v>
      </c>
      <c r="G8" s="126">
        <f>G9+G10+G11</f>
        <v>1675.79</v>
      </c>
      <c r="H8" s="126">
        <f>H9+H10+H11</f>
        <v>1675.79</v>
      </c>
      <c r="I8" s="126">
        <f t="shared" si="0"/>
        <v>100</v>
      </c>
      <c r="J8" s="135">
        <f t="shared" si="1"/>
        <v>4.4574703771157349</v>
      </c>
    </row>
    <row r="9" spans="1:10" x14ac:dyDescent="0.25">
      <c r="A9" s="14">
        <v>3211</v>
      </c>
      <c r="B9" s="14"/>
      <c r="C9" s="14"/>
      <c r="D9" s="77" t="s">
        <v>14</v>
      </c>
      <c r="E9" s="77"/>
      <c r="F9" s="89">
        <v>1415.91</v>
      </c>
      <c r="G9" s="88">
        <v>1675.79</v>
      </c>
      <c r="H9" s="88">
        <v>1675.79</v>
      </c>
      <c r="I9" s="88">
        <f t="shared" si="0"/>
        <v>100</v>
      </c>
      <c r="J9" s="135">
        <f t="shared" si="1"/>
        <v>118.35427392984018</v>
      </c>
    </row>
    <row r="10" spans="1:10" x14ac:dyDescent="0.25">
      <c r="A10" s="14">
        <v>3213</v>
      </c>
      <c r="B10" s="14"/>
      <c r="C10" s="14"/>
      <c r="D10" s="77" t="s">
        <v>102</v>
      </c>
      <c r="E10" s="77"/>
      <c r="F10" s="88">
        <v>35</v>
      </c>
      <c r="G10" s="88">
        <v>0</v>
      </c>
      <c r="H10" s="88">
        <v>0</v>
      </c>
      <c r="I10" s="88" t="e">
        <f t="shared" si="0"/>
        <v>#DIV/0!</v>
      </c>
      <c r="J10" s="135">
        <f t="shared" si="1"/>
        <v>0</v>
      </c>
    </row>
    <row r="11" spans="1:10" x14ac:dyDescent="0.25">
      <c r="A11" s="14">
        <v>3214</v>
      </c>
      <c r="B11" s="14"/>
      <c r="C11" s="14"/>
      <c r="D11" s="77" t="s">
        <v>103</v>
      </c>
      <c r="E11" s="77"/>
      <c r="F11" s="88">
        <v>0</v>
      </c>
      <c r="G11" s="88">
        <v>0</v>
      </c>
      <c r="H11" s="88">
        <v>0</v>
      </c>
      <c r="I11" s="88" t="e">
        <f t="shared" si="0"/>
        <v>#DIV/0!</v>
      </c>
      <c r="J11" s="135" t="e">
        <f t="shared" si="1"/>
        <v>#DIV/0!</v>
      </c>
    </row>
    <row r="12" spans="1:10" x14ac:dyDescent="0.25">
      <c r="A12" s="79">
        <v>322</v>
      </c>
      <c r="B12" s="14">
        <v>451</v>
      </c>
      <c r="C12" s="14"/>
      <c r="D12" s="112" t="s">
        <v>9</v>
      </c>
      <c r="E12" s="77"/>
      <c r="F12" s="126">
        <v>0</v>
      </c>
      <c r="G12" s="126">
        <f>G13+G14+G15+G16+G17+G18</f>
        <v>13171.48</v>
      </c>
      <c r="H12" s="126">
        <f>H13+H14+H15+H16+H17+H18</f>
        <v>13171.48</v>
      </c>
      <c r="I12" s="88">
        <f t="shared" si="0"/>
        <v>100</v>
      </c>
      <c r="J12" s="135" t="e">
        <f t="shared" si="1"/>
        <v>#DIV/0!</v>
      </c>
    </row>
    <row r="13" spans="1:10" x14ac:dyDescent="0.25">
      <c r="A13" s="14">
        <v>3221</v>
      </c>
      <c r="B13" s="14"/>
      <c r="C13" s="14"/>
      <c r="D13" s="77" t="s">
        <v>104</v>
      </c>
      <c r="E13" s="77"/>
      <c r="F13" s="88">
        <v>4632.58</v>
      </c>
      <c r="G13" s="88">
        <v>3323.17</v>
      </c>
      <c r="H13" s="88">
        <v>3323.17</v>
      </c>
      <c r="I13" s="88">
        <f t="shared" si="0"/>
        <v>100</v>
      </c>
      <c r="J13" s="135">
        <f t="shared" si="1"/>
        <v>71.734756874139251</v>
      </c>
    </row>
    <row r="14" spans="1:10" x14ac:dyDescent="0.25">
      <c r="A14" s="14">
        <v>3222</v>
      </c>
      <c r="B14" s="14"/>
      <c r="C14" s="14"/>
      <c r="D14" s="77" t="s">
        <v>62</v>
      </c>
      <c r="E14" s="77"/>
      <c r="F14" s="88">
        <v>922.81</v>
      </c>
      <c r="G14" s="88">
        <v>0</v>
      </c>
      <c r="H14" s="88">
        <v>0</v>
      </c>
      <c r="I14" s="88">
        <v>0</v>
      </c>
      <c r="J14" s="135">
        <v>0</v>
      </c>
    </row>
    <row r="15" spans="1:10" x14ac:dyDescent="0.25">
      <c r="A15" s="14">
        <v>3223</v>
      </c>
      <c r="B15" s="14"/>
      <c r="C15" s="14"/>
      <c r="D15" s="77" t="s">
        <v>63</v>
      </c>
      <c r="E15" s="77"/>
      <c r="F15" s="88">
        <v>10298.5</v>
      </c>
      <c r="G15" s="88">
        <v>6597.93</v>
      </c>
      <c r="H15" s="88">
        <v>6597.93</v>
      </c>
      <c r="I15" s="88">
        <f>H15/G15*100</f>
        <v>100</v>
      </c>
      <c r="J15" s="135">
        <f t="shared" si="1"/>
        <v>64.066902947031124</v>
      </c>
    </row>
    <row r="16" spans="1:10" x14ac:dyDescent="0.25">
      <c r="A16" s="14">
        <v>3224</v>
      </c>
      <c r="B16" s="14"/>
      <c r="C16" s="14"/>
      <c r="D16" s="77" t="s">
        <v>105</v>
      </c>
      <c r="E16" s="77"/>
      <c r="F16" s="88">
        <v>2206.08</v>
      </c>
      <c r="G16" s="88">
        <v>2750.38</v>
      </c>
      <c r="H16" s="88">
        <v>2750.38</v>
      </c>
      <c r="I16" s="88">
        <f>H16/G16*100</f>
        <v>100</v>
      </c>
      <c r="J16" s="135">
        <f t="shared" si="1"/>
        <v>124.67272265738325</v>
      </c>
    </row>
    <row r="17" spans="1:10" x14ac:dyDescent="0.25">
      <c r="A17" s="14">
        <v>3225</v>
      </c>
      <c r="B17" s="14"/>
      <c r="C17" s="14"/>
      <c r="D17" s="77" t="s">
        <v>106</v>
      </c>
      <c r="E17" s="77"/>
      <c r="F17" s="88">
        <v>500</v>
      </c>
      <c r="G17" s="88">
        <v>500</v>
      </c>
      <c r="H17" s="88">
        <v>500</v>
      </c>
      <c r="I17" s="88">
        <v>0</v>
      </c>
      <c r="J17" s="135">
        <v>0</v>
      </c>
    </row>
    <row r="18" spans="1:10" x14ac:dyDescent="0.25">
      <c r="A18" s="14">
        <v>3227</v>
      </c>
      <c r="B18" s="14"/>
      <c r="C18" s="14"/>
      <c r="D18" s="77" t="s">
        <v>107</v>
      </c>
      <c r="E18" s="77"/>
      <c r="F18" s="88">
        <v>0</v>
      </c>
      <c r="G18" s="88">
        <v>0</v>
      </c>
      <c r="H18" s="88">
        <v>0</v>
      </c>
      <c r="I18" s="88" t="s">
        <v>108</v>
      </c>
      <c r="J18" s="135">
        <v>0</v>
      </c>
    </row>
    <row r="19" spans="1:10" x14ac:dyDescent="0.25">
      <c r="A19" s="79">
        <v>323</v>
      </c>
      <c r="B19" s="14">
        <v>451</v>
      </c>
      <c r="C19" s="14"/>
      <c r="D19" s="112" t="s">
        <v>67</v>
      </c>
      <c r="E19" s="77"/>
      <c r="F19" s="126">
        <v>0</v>
      </c>
      <c r="G19" s="126">
        <f>G20+G21+G22+G23+G24+G25+G26+G27+G28</f>
        <v>54107.85</v>
      </c>
      <c r="H19" s="126">
        <f>H20+H21+H22+H23+H24+H25+H26+H27+H28</f>
        <v>54107.85</v>
      </c>
      <c r="I19" s="88">
        <f>H19/G19*100</f>
        <v>100</v>
      </c>
      <c r="J19" s="135" t="e">
        <f t="shared" si="1"/>
        <v>#DIV/0!</v>
      </c>
    </row>
    <row r="20" spans="1:10" x14ac:dyDescent="0.25">
      <c r="A20" s="14">
        <v>3231</v>
      </c>
      <c r="B20" s="14"/>
      <c r="C20" s="14"/>
      <c r="D20" s="77" t="s">
        <v>110</v>
      </c>
      <c r="E20" s="77"/>
      <c r="F20" s="88">
        <v>3596.62</v>
      </c>
      <c r="G20" s="88">
        <v>990.69</v>
      </c>
      <c r="H20" s="88">
        <v>990.69</v>
      </c>
      <c r="I20" s="88">
        <f>H20/G20*100</f>
        <v>100</v>
      </c>
      <c r="J20" s="135">
        <f t="shared" si="1"/>
        <v>27.54502838776407</v>
      </c>
    </row>
    <row r="21" spans="1:10" x14ac:dyDescent="0.25">
      <c r="A21" s="14">
        <v>3232</v>
      </c>
      <c r="B21" s="14"/>
      <c r="C21" s="14"/>
      <c r="D21" s="77" t="s">
        <v>111</v>
      </c>
      <c r="E21" s="77"/>
      <c r="F21" s="88">
        <v>3023.84</v>
      </c>
      <c r="G21" s="88">
        <v>2953.42</v>
      </c>
      <c r="H21" s="88">
        <v>2953.42</v>
      </c>
      <c r="I21" s="88">
        <f>H21/G21*100</f>
        <v>100</v>
      </c>
      <c r="J21" s="135">
        <f t="shared" si="1"/>
        <v>97.671173077940637</v>
      </c>
    </row>
    <row r="22" spans="1:10" x14ac:dyDescent="0.25">
      <c r="A22" s="14">
        <v>3233</v>
      </c>
      <c r="B22" s="14"/>
      <c r="C22" s="14"/>
      <c r="D22" s="77" t="s">
        <v>112</v>
      </c>
      <c r="E22" s="77"/>
      <c r="F22" s="88">
        <v>0</v>
      </c>
      <c r="G22" s="88">
        <v>0</v>
      </c>
      <c r="H22" s="88">
        <v>0</v>
      </c>
      <c r="I22" s="88" t="s">
        <v>108</v>
      </c>
      <c r="J22" s="135">
        <v>0</v>
      </c>
    </row>
    <row r="23" spans="1:10" x14ac:dyDescent="0.25">
      <c r="A23" s="14">
        <v>3234</v>
      </c>
      <c r="B23" s="14"/>
      <c r="C23" s="14"/>
      <c r="D23" s="77" t="s">
        <v>70</v>
      </c>
      <c r="E23" s="77"/>
      <c r="F23" s="88">
        <v>1799.57</v>
      </c>
      <c r="G23" s="88">
        <v>1728.62</v>
      </c>
      <c r="H23" s="88">
        <v>1728.62</v>
      </c>
      <c r="I23" s="88">
        <f>H23/G23*100</f>
        <v>100</v>
      </c>
      <c r="J23" s="135">
        <f t="shared" si="1"/>
        <v>96.057391487966569</v>
      </c>
    </row>
    <row r="24" spans="1:10" x14ac:dyDescent="0.25">
      <c r="A24" s="14">
        <v>3235</v>
      </c>
      <c r="B24" s="14"/>
      <c r="C24" s="14"/>
      <c r="D24" s="77" t="s">
        <v>71</v>
      </c>
      <c r="E24" s="77"/>
      <c r="F24" s="88">
        <v>32925</v>
      </c>
      <c r="G24" s="88">
        <v>45319.4</v>
      </c>
      <c r="H24" s="88">
        <v>45319.4</v>
      </c>
      <c r="I24" s="88">
        <f>H24/G24*100</f>
        <v>100</v>
      </c>
      <c r="J24" s="135">
        <f t="shared" si="1"/>
        <v>137.6443432042521</v>
      </c>
    </row>
    <row r="25" spans="1:10" x14ac:dyDescent="0.25">
      <c r="A25" s="14">
        <v>3236</v>
      </c>
      <c r="B25" s="14"/>
      <c r="C25" s="14"/>
      <c r="D25" s="77" t="s">
        <v>113</v>
      </c>
      <c r="E25" s="77"/>
      <c r="F25" s="88">
        <v>1050.0999999999999</v>
      </c>
      <c r="G25" s="88">
        <v>1280</v>
      </c>
      <c r="H25" s="88">
        <v>1280</v>
      </c>
      <c r="I25" s="88">
        <f>H25/G25*100</f>
        <v>100</v>
      </c>
      <c r="J25" s="135">
        <f t="shared" si="1"/>
        <v>121.89315303304448</v>
      </c>
    </row>
    <row r="26" spans="1:10" x14ac:dyDescent="0.25">
      <c r="A26" s="14">
        <v>3237</v>
      </c>
      <c r="B26" s="14"/>
      <c r="C26" s="14"/>
      <c r="D26" s="77" t="s">
        <v>114</v>
      </c>
      <c r="E26" s="77"/>
      <c r="F26" s="88">
        <v>124.42</v>
      </c>
      <c r="G26" s="88">
        <v>118.13</v>
      </c>
      <c r="H26" s="88">
        <v>118.13</v>
      </c>
      <c r="I26" s="88">
        <v>0</v>
      </c>
      <c r="J26" s="135">
        <v>0</v>
      </c>
    </row>
    <row r="27" spans="1:10" x14ac:dyDescent="0.25">
      <c r="A27" s="14">
        <v>3238</v>
      </c>
      <c r="B27" s="14"/>
      <c r="C27" s="14"/>
      <c r="D27" s="77" t="s">
        <v>74</v>
      </c>
      <c r="E27" s="77"/>
      <c r="F27" s="88">
        <v>2182.58</v>
      </c>
      <c r="G27" s="88">
        <v>1717.59</v>
      </c>
      <c r="H27" s="88">
        <v>1717.59</v>
      </c>
      <c r="I27" s="88">
        <f>H27/G27*100</f>
        <v>100</v>
      </c>
      <c r="J27" s="135">
        <f>H27/F27*100</f>
        <v>78.695397190480989</v>
      </c>
    </row>
    <row r="28" spans="1:10" x14ac:dyDescent="0.25">
      <c r="A28" s="14">
        <v>3239</v>
      </c>
      <c r="B28" s="14"/>
      <c r="C28" s="14"/>
      <c r="D28" s="77" t="s">
        <v>82</v>
      </c>
      <c r="E28" s="77"/>
      <c r="F28" s="88">
        <v>2424.25</v>
      </c>
      <c r="G28" s="88">
        <v>0</v>
      </c>
      <c r="H28" s="88">
        <v>0</v>
      </c>
      <c r="I28" s="88" t="s">
        <v>108</v>
      </c>
      <c r="J28" s="135">
        <v>0</v>
      </c>
    </row>
    <row r="29" spans="1:10" x14ac:dyDescent="0.25">
      <c r="A29" s="79">
        <v>329</v>
      </c>
      <c r="B29" s="14">
        <v>451</v>
      </c>
      <c r="C29" s="14"/>
      <c r="D29" s="112" t="s">
        <v>75</v>
      </c>
      <c r="E29" s="77"/>
      <c r="F29" s="126">
        <v>0</v>
      </c>
      <c r="G29" s="126">
        <f>G30+G31+G32+G33+G34</f>
        <v>758.34</v>
      </c>
      <c r="H29" s="126">
        <f>H30+H31+H32+H33+H34</f>
        <v>758.34</v>
      </c>
      <c r="I29" s="88">
        <f>H29/G29*100</f>
        <v>100</v>
      </c>
      <c r="J29" s="135" t="e">
        <f t="shared" si="1"/>
        <v>#DIV/0!</v>
      </c>
    </row>
    <row r="30" spans="1:10" x14ac:dyDescent="0.25">
      <c r="A30" s="14">
        <v>3292</v>
      </c>
      <c r="B30" s="14"/>
      <c r="C30" s="14"/>
      <c r="D30" s="77" t="s">
        <v>76</v>
      </c>
      <c r="E30" s="77"/>
      <c r="F30" s="88">
        <v>101.46</v>
      </c>
      <c r="G30" s="88">
        <v>104.29</v>
      </c>
      <c r="H30" s="88">
        <v>104.29</v>
      </c>
      <c r="I30" s="88">
        <f>H30/G30*100</f>
        <v>100</v>
      </c>
      <c r="J30" s="135">
        <f t="shared" si="1"/>
        <v>102.78927656219201</v>
      </c>
    </row>
    <row r="31" spans="1:10" x14ac:dyDescent="0.25">
      <c r="A31" s="14">
        <v>3293</v>
      </c>
      <c r="B31" s="14"/>
      <c r="C31" s="14"/>
      <c r="D31" s="77" t="s">
        <v>77</v>
      </c>
      <c r="E31" s="77"/>
      <c r="F31" s="88">
        <v>309.92</v>
      </c>
      <c r="G31" s="88">
        <v>426.55</v>
      </c>
      <c r="H31" s="88">
        <v>426.55</v>
      </c>
      <c r="I31" s="88">
        <v>0</v>
      </c>
      <c r="J31" s="135">
        <v>0</v>
      </c>
    </row>
    <row r="32" spans="1:10" x14ac:dyDescent="0.25">
      <c r="A32" s="14">
        <v>3294</v>
      </c>
      <c r="B32" s="14"/>
      <c r="C32" s="14"/>
      <c r="D32" s="77" t="s">
        <v>78</v>
      </c>
      <c r="E32" s="77"/>
      <c r="F32" s="88">
        <v>110</v>
      </c>
      <c r="G32" s="88">
        <v>227.5</v>
      </c>
      <c r="H32" s="88">
        <v>227.5</v>
      </c>
      <c r="I32" s="88">
        <f>H32/G32*100</f>
        <v>100</v>
      </c>
      <c r="J32" s="135">
        <f t="shared" si="1"/>
        <v>206.81818181818184</v>
      </c>
    </row>
    <row r="33" spans="1:10" x14ac:dyDescent="0.25">
      <c r="A33" s="14">
        <v>3295</v>
      </c>
      <c r="B33" s="14"/>
      <c r="C33" s="14"/>
      <c r="D33" s="77" t="s">
        <v>184</v>
      </c>
      <c r="E33" s="77"/>
      <c r="F33" s="88">
        <v>1069</v>
      </c>
      <c r="G33" s="88">
        <v>0</v>
      </c>
      <c r="H33" s="88">
        <v>0</v>
      </c>
      <c r="I33" s="88" t="e">
        <f>H33/G33*100</f>
        <v>#DIV/0!</v>
      </c>
      <c r="J33" s="135">
        <v>0</v>
      </c>
    </row>
    <row r="34" spans="1:10" x14ac:dyDescent="0.25">
      <c r="A34" s="14">
        <v>3299</v>
      </c>
      <c r="B34" s="14"/>
      <c r="C34" s="14"/>
      <c r="D34" s="77" t="s">
        <v>115</v>
      </c>
      <c r="E34" s="77"/>
      <c r="F34" s="88">
        <v>0</v>
      </c>
      <c r="G34" s="88">
        <v>0</v>
      </c>
      <c r="H34" s="88">
        <v>0</v>
      </c>
      <c r="I34" s="88">
        <v>0</v>
      </c>
      <c r="J34" s="135">
        <v>0</v>
      </c>
    </row>
    <row r="35" spans="1:10" x14ac:dyDescent="0.25">
      <c r="A35" s="79">
        <v>322</v>
      </c>
      <c r="B35" s="14"/>
      <c r="C35" s="14"/>
      <c r="D35" s="112" t="s">
        <v>9</v>
      </c>
      <c r="E35" s="77"/>
      <c r="F35" s="126">
        <v>0</v>
      </c>
      <c r="G35" s="126">
        <f>G36+G37</f>
        <v>0</v>
      </c>
      <c r="H35" s="126">
        <f>H36+H37</f>
        <v>0</v>
      </c>
      <c r="I35" s="88" t="e">
        <f>H35/G35*100</f>
        <v>#DIV/0!</v>
      </c>
      <c r="J35" s="135">
        <v>0</v>
      </c>
    </row>
    <row r="36" spans="1:10" x14ac:dyDescent="0.25">
      <c r="A36" s="14">
        <v>3223</v>
      </c>
      <c r="B36" s="14">
        <v>110</v>
      </c>
      <c r="C36" s="14"/>
      <c r="D36" s="77" t="s">
        <v>63</v>
      </c>
      <c r="E36" s="77"/>
      <c r="F36" s="88">
        <v>858.06</v>
      </c>
      <c r="G36" s="88">
        <v>0</v>
      </c>
      <c r="H36" s="88">
        <v>0</v>
      </c>
      <c r="I36" s="88">
        <v>0</v>
      </c>
      <c r="J36" s="135">
        <v>0</v>
      </c>
    </row>
    <row r="37" spans="1:10" x14ac:dyDescent="0.25">
      <c r="A37" s="14">
        <v>3211</v>
      </c>
      <c r="B37" s="14">
        <v>110</v>
      </c>
      <c r="C37" s="14"/>
      <c r="D37" s="77" t="s">
        <v>14</v>
      </c>
      <c r="E37" s="77"/>
      <c r="F37" s="88">
        <v>147.52000000000001</v>
      </c>
      <c r="G37" s="88">
        <v>0</v>
      </c>
      <c r="H37" s="88">
        <v>0</v>
      </c>
      <c r="I37" s="88" t="e">
        <f>H37/G37*100</f>
        <v>#DIV/0!</v>
      </c>
      <c r="J37" s="135">
        <v>0</v>
      </c>
    </row>
    <row r="38" spans="1:10" x14ac:dyDescent="0.25">
      <c r="A38" s="79">
        <v>323</v>
      </c>
      <c r="B38" s="14"/>
      <c r="C38" s="14"/>
      <c r="D38" s="112" t="s">
        <v>67</v>
      </c>
      <c r="E38" s="77"/>
      <c r="F38" s="126">
        <v>0</v>
      </c>
      <c r="G38" s="126">
        <f>G39+G40+G41</f>
        <v>5320</v>
      </c>
      <c r="H38" s="126">
        <f>H39+H40+H41</f>
        <v>5320</v>
      </c>
      <c r="I38" s="88" t="s">
        <v>109</v>
      </c>
      <c r="J38" s="135" t="e">
        <f t="shared" si="1"/>
        <v>#DIV/0!</v>
      </c>
    </row>
    <row r="39" spans="1:10" x14ac:dyDescent="0.25">
      <c r="A39" s="156">
        <v>3235</v>
      </c>
      <c r="B39" s="14">
        <v>121</v>
      </c>
      <c r="C39" s="14"/>
      <c r="D39" s="157" t="s">
        <v>71</v>
      </c>
      <c r="E39" s="77"/>
      <c r="F39" s="158">
        <v>7437</v>
      </c>
      <c r="G39" s="158">
        <v>5320</v>
      </c>
      <c r="H39" s="158">
        <v>5320</v>
      </c>
      <c r="I39" s="158">
        <f>H39/G39*100</f>
        <v>100</v>
      </c>
      <c r="J39" s="135">
        <v>0</v>
      </c>
    </row>
    <row r="40" spans="1:10" x14ac:dyDescent="0.25">
      <c r="A40" s="14">
        <v>3235</v>
      </c>
      <c r="B40" s="14">
        <v>110</v>
      </c>
      <c r="C40" s="14"/>
      <c r="D40" s="77" t="s">
        <v>71</v>
      </c>
      <c r="E40" s="77"/>
      <c r="F40" s="88">
        <v>0</v>
      </c>
      <c r="G40" s="88">
        <v>0</v>
      </c>
      <c r="H40" s="88">
        <v>0</v>
      </c>
      <c r="I40" s="88" t="s">
        <v>109</v>
      </c>
      <c r="J40" s="135" t="e">
        <f t="shared" si="1"/>
        <v>#DIV/0!</v>
      </c>
    </row>
    <row r="41" spans="1:10" x14ac:dyDescent="0.25">
      <c r="A41" s="14">
        <v>3234</v>
      </c>
      <c r="B41" s="14">
        <v>110</v>
      </c>
      <c r="C41" s="14"/>
      <c r="D41" s="77" t="s">
        <v>70</v>
      </c>
      <c r="E41" s="77"/>
      <c r="F41" s="88">
        <v>221.68</v>
      </c>
      <c r="G41" s="88">
        <v>0</v>
      </c>
      <c r="H41" s="88">
        <v>0</v>
      </c>
      <c r="I41" s="88">
        <v>0</v>
      </c>
      <c r="J41" s="135">
        <v>0</v>
      </c>
    </row>
    <row r="42" spans="1:10" x14ac:dyDescent="0.25">
      <c r="A42" s="79">
        <v>34</v>
      </c>
      <c r="B42" s="14"/>
      <c r="C42" s="14"/>
      <c r="D42" s="112" t="s">
        <v>170</v>
      </c>
      <c r="E42" s="77"/>
      <c r="F42" s="126">
        <v>0</v>
      </c>
      <c r="G42" s="126">
        <v>0</v>
      </c>
      <c r="H42" s="126">
        <v>0</v>
      </c>
      <c r="I42" s="88" t="e">
        <f>H42/G42*100</f>
        <v>#DIV/0!</v>
      </c>
      <c r="J42" s="135" t="e">
        <f t="shared" si="1"/>
        <v>#DIV/0!</v>
      </c>
    </row>
    <row r="43" spans="1:10" x14ac:dyDescent="0.25">
      <c r="A43" s="79">
        <v>343</v>
      </c>
      <c r="B43" s="14"/>
      <c r="C43" s="14"/>
      <c r="D43" s="112" t="s">
        <v>129</v>
      </c>
      <c r="E43" s="77"/>
      <c r="F43" s="126">
        <v>0</v>
      </c>
      <c r="G43" s="126">
        <v>0</v>
      </c>
      <c r="H43" s="126">
        <v>0</v>
      </c>
      <c r="I43" s="88" t="e">
        <f>H43/G43*100</f>
        <v>#DIV/0!</v>
      </c>
      <c r="J43" s="135" t="e">
        <f t="shared" si="1"/>
        <v>#DIV/0!</v>
      </c>
    </row>
    <row r="44" spans="1:10" x14ac:dyDescent="0.25">
      <c r="A44" s="91">
        <v>3431</v>
      </c>
      <c r="B44" s="14">
        <v>451</v>
      </c>
      <c r="C44" s="14"/>
      <c r="D44" s="77" t="s">
        <v>130</v>
      </c>
      <c r="E44" s="77"/>
      <c r="F44" s="88">
        <v>0</v>
      </c>
      <c r="G44" s="88">
        <v>0</v>
      </c>
      <c r="H44" s="88">
        <v>0</v>
      </c>
      <c r="I44" s="88" t="e">
        <f>H44/G44*100</f>
        <v>#DIV/0!</v>
      </c>
      <c r="J44" s="135" t="e">
        <f t="shared" si="1"/>
        <v>#DIV/0!</v>
      </c>
    </row>
    <row r="45" spans="1:10" ht="18.75" customHeight="1" x14ac:dyDescent="0.25">
      <c r="A45" s="92"/>
      <c r="B45" s="82"/>
      <c r="C45" s="247" t="s">
        <v>153</v>
      </c>
      <c r="D45" s="248"/>
      <c r="E45" s="85"/>
      <c r="F45" s="119">
        <v>0</v>
      </c>
      <c r="G45" s="119">
        <v>0</v>
      </c>
      <c r="H45" s="119">
        <v>0</v>
      </c>
      <c r="I45" s="90">
        <v>0</v>
      </c>
      <c r="J45" s="136">
        <v>0</v>
      </c>
    </row>
    <row r="46" spans="1:10" ht="18" customHeight="1" x14ac:dyDescent="0.25">
      <c r="A46" s="113">
        <v>4</v>
      </c>
      <c r="B46" s="94"/>
      <c r="C46" s="123"/>
      <c r="D46" s="116" t="s">
        <v>156</v>
      </c>
      <c r="E46" s="76"/>
      <c r="F46" s="117">
        <v>0</v>
      </c>
      <c r="G46" s="117">
        <v>0</v>
      </c>
      <c r="H46" s="117">
        <v>0</v>
      </c>
      <c r="I46" s="96">
        <v>0</v>
      </c>
      <c r="J46" s="135">
        <v>0</v>
      </c>
    </row>
    <row r="47" spans="1:10" s="19" customFormat="1" x14ac:dyDescent="0.25">
      <c r="A47" s="113">
        <v>42</v>
      </c>
      <c r="B47" s="94"/>
      <c r="C47" s="114"/>
      <c r="D47" s="95" t="s">
        <v>154</v>
      </c>
      <c r="E47" s="76"/>
      <c r="F47" s="117">
        <v>0</v>
      </c>
      <c r="G47" s="117">
        <v>0</v>
      </c>
      <c r="H47" s="117">
        <v>0</v>
      </c>
      <c r="I47" s="96">
        <v>0</v>
      </c>
      <c r="J47" s="135">
        <v>0</v>
      </c>
    </row>
    <row r="48" spans="1:10" x14ac:dyDescent="0.25">
      <c r="A48" s="113">
        <v>424</v>
      </c>
      <c r="B48" s="94"/>
      <c r="C48" s="114"/>
      <c r="D48" s="95" t="s">
        <v>131</v>
      </c>
      <c r="E48" s="76"/>
      <c r="F48" s="117">
        <v>0</v>
      </c>
      <c r="G48" s="117">
        <v>0</v>
      </c>
      <c r="H48" s="117">
        <v>0</v>
      </c>
      <c r="I48" s="96">
        <v>0</v>
      </c>
      <c r="J48" s="135">
        <v>0</v>
      </c>
    </row>
    <row r="49" spans="1:10" x14ac:dyDescent="0.25">
      <c r="A49" s="93">
        <v>4241</v>
      </c>
      <c r="B49" s="94">
        <v>451</v>
      </c>
      <c r="C49" s="114"/>
      <c r="D49" s="76" t="s">
        <v>132</v>
      </c>
      <c r="E49" s="76"/>
      <c r="F49" s="96">
        <v>0</v>
      </c>
      <c r="G49" s="96">
        <v>0</v>
      </c>
      <c r="H49" s="96">
        <v>0</v>
      </c>
      <c r="I49" s="96">
        <v>0</v>
      </c>
      <c r="J49" s="135">
        <v>0</v>
      </c>
    </row>
    <row r="50" spans="1:10" ht="23.25" customHeight="1" x14ac:dyDescent="0.25">
      <c r="A50" s="82"/>
      <c r="B50" s="82"/>
      <c r="C50" s="255" t="s">
        <v>155</v>
      </c>
      <c r="D50" s="256"/>
      <c r="E50" s="85"/>
      <c r="F50" s="119">
        <v>1701.05</v>
      </c>
      <c r="G50" s="119">
        <f>G51+G59</f>
        <v>538.75</v>
      </c>
      <c r="H50" s="119">
        <f>H51+H59</f>
        <v>538.75</v>
      </c>
      <c r="I50" s="90" t="s">
        <v>109</v>
      </c>
      <c r="J50" s="136">
        <f t="shared" si="1"/>
        <v>31.671614590987918</v>
      </c>
    </row>
    <row r="51" spans="1:10" ht="18" customHeight="1" x14ac:dyDescent="0.25">
      <c r="A51" s="113">
        <v>3</v>
      </c>
      <c r="B51" s="94"/>
      <c r="C51" s="114"/>
      <c r="D51" s="95" t="s">
        <v>3</v>
      </c>
      <c r="E51" s="76"/>
      <c r="F51" s="117">
        <v>1701.05</v>
      </c>
      <c r="G51" s="117">
        <v>538.75</v>
      </c>
      <c r="H51" s="117">
        <v>538.75</v>
      </c>
      <c r="I51" s="96">
        <f>H51/G51*100</f>
        <v>100</v>
      </c>
      <c r="J51" s="135">
        <f t="shared" si="1"/>
        <v>31.671614590987918</v>
      </c>
    </row>
    <row r="52" spans="1:10" ht="18" customHeight="1" x14ac:dyDescent="0.25">
      <c r="A52" s="113">
        <v>32</v>
      </c>
      <c r="B52" s="94"/>
      <c r="C52" s="114"/>
      <c r="D52" s="95" t="s">
        <v>9</v>
      </c>
      <c r="E52" s="76"/>
      <c r="F52" s="117">
        <v>0</v>
      </c>
      <c r="G52" s="117">
        <f>G53+G55</f>
        <v>538.75</v>
      </c>
      <c r="H52" s="117">
        <f>H53+H55</f>
        <v>538.75</v>
      </c>
      <c r="I52" s="96">
        <f>H52/G52*100</f>
        <v>100</v>
      </c>
      <c r="J52" s="135" t="e">
        <f t="shared" si="1"/>
        <v>#DIV/0!</v>
      </c>
    </row>
    <row r="53" spans="1:10" ht="18" customHeight="1" x14ac:dyDescent="0.25">
      <c r="A53" s="113">
        <v>322</v>
      </c>
      <c r="B53" s="94"/>
      <c r="C53" s="114"/>
      <c r="D53" s="95" t="s">
        <v>117</v>
      </c>
      <c r="E53" s="149"/>
      <c r="F53" s="117">
        <v>0</v>
      </c>
      <c r="G53" s="117">
        <v>0</v>
      </c>
      <c r="H53" s="117">
        <v>0</v>
      </c>
      <c r="I53" s="96" t="e">
        <f>H53/G53*100</f>
        <v>#DIV/0!</v>
      </c>
      <c r="J53" s="135">
        <v>0</v>
      </c>
    </row>
    <row r="54" spans="1:10" ht="18" customHeight="1" x14ac:dyDescent="0.25">
      <c r="A54" s="159">
        <v>3224</v>
      </c>
      <c r="B54" s="94">
        <v>451</v>
      </c>
      <c r="C54" s="114"/>
      <c r="D54" s="160" t="s">
        <v>190</v>
      </c>
      <c r="E54" s="149"/>
      <c r="F54" s="161">
        <v>0</v>
      </c>
      <c r="G54" s="161">
        <v>0</v>
      </c>
      <c r="H54" s="161">
        <v>0</v>
      </c>
      <c r="I54" s="96" t="e">
        <f>H54/G54*100</f>
        <v>#DIV/0!</v>
      </c>
      <c r="J54" s="135">
        <v>0</v>
      </c>
    </row>
    <row r="55" spans="1:10" x14ac:dyDescent="0.25">
      <c r="A55" s="79">
        <v>323</v>
      </c>
      <c r="B55" s="14"/>
      <c r="C55" s="14"/>
      <c r="D55" s="112" t="s">
        <v>67</v>
      </c>
      <c r="E55" s="77"/>
      <c r="F55" s="126">
        <v>1701.05</v>
      </c>
      <c r="G55" s="126">
        <f>G56+G57+G58</f>
        <v>538.75</v>
      </c>
      <c r="H55" s="126">
        <f>H56+H57+H58</f>
        <v>538.75</v>
      </c>
      <c r="I55" s="88">
        <f>H55/G55*100</f>
        <v>100</v>
      </c>
      <c r="J55" s="135">
        <f t="shared" si="1"/>
        <v>31.671614590987918</v>
      </c>
    </row>
    <row r="56" spans="1:10" x14ac:dyDescent="0.25">
      <c r="A56" s="14">
        <v>3232</v>
      </c>
      <c r="B56" s="14">
        <v>451</v>
      </c>
      <c r="C56" s="14"/>
      <c r="D56" s="77" t="s">
        <v>141</v>
      </c>
      <c r="E56" s="77"/>
      <c r="F56" s="88">
        <v>1701.05</v>
      </c>
      <c r="G56" s="88">
        <v>538.75</v>
      </c>
      <c r="H56" s="88">
        <v>538.75</v>
      </c>
      <c r="I56" s="88">
        <v>0</v>
      </c>
      <c r="J56" s="135">
        <v>0</v>
      </c>
    </row>
    <row r="57" spans="1:10" x14ac:dyDescent="0.25">
      <c r="A57" s="14">
        <v>3232</v>
      </c>
      <c r="B57" s="14">
        <v>121</v>
      </c>
      <c r="C57" s="14"/>
      <c r="D57" s="77" t="s">
        <v>141</v>
      </c>
      <c r="E57" s="77"/>
      <c r="F57" s="88">
        <v>0</v>
      </c>
      <c r="G57" s="88">
        <v>0</v>
      </c>
      <c r="H57" s="88">
        <v>0</v>
      </c>
      <c r="I57" s="88">
        <v>0</v>
      </c>
      <c r="J57" s="135">
        <v>0</v>
      </c>
    </row>
    <row r="58" spans="1:10" x14ac:dyDescent="0.25">
      <c r="A58" s="14">
        <v>3237</v>
      </c>
      <c r="B58" s="14">
        <v>451</v>
      </c>
      <c r="C58" s="14"/>
      <c r="D58" s="77" t="s">
        <v>73</v>
      </c>
      <c r="E58" s="77"/>
      <c r="F58" s="88">
        <v>0</v>
      </c>
      <c r="G58" s="88">
        <v>0</v>
      </c>
      <c r="H58" s="88">
        <v>0</v>
      </c>
      <c r="I58" s="88" t="e">
        <f>H58/G58*100</f>
        <v>#DIV/0!</v>
      </c>
      <c r="J58" s="135">
        <v>0</v>
      </c>
    </row>
    <row r="59" spans="1:10" x14ac:dyDescent="0.25">
      <c r="A59" s="79">
        <v>4</v>
      </c>
      <c r="B59" s="14"/>
      <c r="C59" s="14"/>
      <c r="D59" s="112" t="s">
        <v>5</v>
      </c>
      <c r="E59" s="77"/>
      <c r="F59" s="126">
        <v>527.99</v>
      </c>
      <c r="G59" s="126">
        <v>0</v>
      </c>
      <c r="H59" s="126">
        <v>0</v>
      </c>
      <c r="I59" s="88">
        <v>0</v>
      </c>
      <c r="J59" s="135">
        <v>0</v>
      </c>
    </row>
    <row r="60" spans="1:10" x14ac:dyDescent="0.25">
      <c r="A60" s="79">
        <v>42</v>
      </c>
      <c r="B60" s="14"/>
      <c r="C60" s="14"/>
      <c r="D60" s="112" t="s">
        <v>146</v>
      </c>
      <c r="E60" s="77"/>
      <c r="F60" s="126">
        <v>527.99</v>
      </c>
      <c r="G60" s="126">
        <v>0</v>
      </c>
      <c r="H60" s="126">
        <v>0</v>
      </c>
      <c r="I60" s="88">
        <v>0</v>
      </c>
      <c r="J60" s="135">
        <v>0</v>
      </c>
    </row>
    <row r="61" spans="1:10" x14ac:dyDescent="0.25">
      <c r="A61" s="79">
        <v>422</v>
      </c>
      <c r="B61" s="14"/>
      <c r="C61" s="14"/>
      <c r="D61" s="112" t="s">
        <v>118</v>
      </c>
      <c r="E61" s="77"/>
      <c r="F61" s="126">
        <v>527.99</v>
      </c>
      <c r="G61" s="126">
        <v>0</v>
      </c>
      <c r="H61" s="126">
        <v>0</v>
      </c>
      <c r="I61" s="88">
        <v>0</v>
      </c>
      <c r="J61" s="135">
        <v>0</v>
      </c>
    </row>
    <row r="62" spans="1:10" x14ac:dyDescent="0.25">
      <c r="A62" s="14">
        <v>4221</v>
      </c>
      <c r="B62" s="14">
        <v>451</v>
      </c>
      <c r="C62" s="14"/>
      <c r="D62" s="77" t="s">
        <v>116</v>
      </c>
      <c r="E62" s="77"/>
      <c r="F62" s="88">
        <v>0</v>
      </c>
      <c r="G62" s="88">
        <v>0</v>
      </c>
      <c r="H62" s="88">
        <v>0</v>
      </c>
      <c r="I62" s="88">
        <v>0</v>
      </c>
      <c r="J62" s="135">
        <v>0</v>
      </c>
    </row>
    <row r="63" spans="1:10" x14ac:dyDescent="0.25">
      <c r="A63" s="14">
        <v>4221</v>
      </c>
      <c r="B63" s="14">
        <v>110</v>
      </c>
      <c r="C63" s="128"/>
      <c r="D63" s="77" t="s">
        <v>116</v>
      </c>
      <c r="E63" s="77"/>
      <c r="F63" s="88">
        <v>572.99</v>
      </c>
      <c r="G63" s="88">
        <v>0</v>
      </c>
      <c r="H63" s="88">
        <v>0</v>
      </c>
      <c r="I63" s="88">
        <v>0</v>
      </c>
      <c r="J63" s="135">
        <v>0</v>
      </c>
    </row>
    <row r="64" spans="1:10" ht="26.25" customHeight="1" x14ac:dyDescent="0.25">
      <c r="A64" s="82"/>
      <c r="B64" s="82"/>
      <c r="C64" s="255" t="s">
        <v>157</v>
      </c>
      <c r="D64" s="256"/>
      <c r="E64" s="85"/>
      <c r="F64" s="119">
        <v>630275.02</v>
      </c>
      <c r="G64" s="119">
        <v>1224448.6000000001</v>
      </c>
      <c r="H64" s="119">
        <v>656297.26</v>
      </c>
      <c r="I64" s="90">
        <f t="shared" ref="I64:I92" si="2">H64/G64*100</f>
        <v>53.599412829578966</v>
      </c>
      <c r="J64" s="136">
        <f t="shared" si="1"/>
        <v>104.12871193911508</v>
      </c>
    </row>
    <row r="65" spans="1:10" x14ac:dyDescent="0.25">
      <c r="A65" s="79">
        <v>3</v>
      </c>
      <c r="B65" s="14"/>
      <c r="C65" s="14"/>
      <c r="D65" s="112" t="s">
        <v>3</v>
      </c>
      <c r="E65" s="77"/>
      <c r="F65" s="126">
        <v>630275.02</v>
      </c>
      <c r="G65" s="126">
        <f>G66+G73</f>
        <v>1224448.5999999999</v>
      </c>
      <c r="H65" s="126">
        <v>656297.26</v>
      </c>
      <c r="I65" s="88">
        <f t="shared" si="2"/>
        <v>53.599412829578974</v>
      </c>
      <c r="J65" s="135">
        <f t="shared" si="1"/>
        <v>104.12871193911508</v>
      </c>
    </row>
    <row r="66" spans="1:10" x14ac:dyDescent="0.25">
      <c r="A66" s="79">
        <v>31</v>
      </c>
      <c r="B66" s="14"/>
      <c r="C66" s="14"/>
      <c r="D66" s="112" t="s">
        <v>4</v>
      </c>
      <c r="E66" s="77"/>
      <c r="F66" s="126">
        <v>594328.5</v>
      </c>
      <c r="G66" s="126">
        <f>G67+G69+G71</f>
        <v>1184530.2</v>
      </c>
      <c r="H66" s="126">
        <f>H67+H69+H71+H73</f>
        <v>656297.26</v>
      </c>
      <c r="I66" s="88">
        <f t="shared" si="2"/>
        <v>55.405700926831578</v>
      </c>
      <c r="J66" s="135">
        <f t="shared" si="1"/>
        <v>110.42668490573814</v>
      </c>
    </row>
    <row r="67" spans="1:10" x14ac:dyDescent="0.25">
      <c r="A67" s="79">
        <v>311</v>
      </c>
      <c r="B67" s="14"/>
      <c r="C67" s="14"/>
      <c r="D67" s="77" t="s">
        <v>119</v>
      </c>
      <c r="E67" s="77"/>
      <c r="F67" s="126">
        <v>490940.18</v>
      </c>
      <c r="G67" s="126">
        <v>949465</v>
      </c>
      <c r="H67" s="126">
        <v>511387.55</v>
      </c>
      <c r="I67" s="88">
        <f t="shared" si="2"/>
        <v>53.860600443407606</v>
      </c>
      <c r="J67" s="135">
        <f t="shared" si="1"/>
        <v>104.1649412358141</v>
      </c>
    </row>
    <row r="68" spans="1:10" x14ac:dyDescent="0.25">
      <c r="A68" s="14">
        <v>3111</v>
      </c>
      <c r="B68" s="14">
        <v>51</v>
      </c>
      <c r="C68" s="14"/>
      <c r="D68" s="77" t="s">
        <v>120</v>
      </c>
      <c r="E68" s="77"/>
      <c r="F68" s="88">
        <v>490940.18</v>
      </c>
      <c r="G68" s="88">
        <v>949465</v>
      </c>
      <c r="H68" s="88">
        <v>511387.55</v>
      </c>
      <c r="I68" s="88">
        <f t="shared" si="2"/>
        <v>53.860600443407606</v>
      </c>
      <c r="J68" s="135">
        <f t="shared" si="1"/>
        <v>104.1649412358141</v>
      </c>
    </row>
    <row r="69" spans="1:10" x14ac:dyDescent="0.25">
      <c r="A69" s="79">
        <v>312</v>
      </c>
      <c r="B69" s="14"/>
      <c r="C69" s="14"/>
      <c r="D69" s="77" t="s">
        <v>121</v>
      </c>
      <c r="E69" s="77"/>
      <c r="F69" s="126">
        <v>22383.23</v>
      </c>
      <c r="G69" s="126">
        <v>81499.100000000006</v>
      </c>
      <c r="H69" s="126">
        <v>27962.33</v>
      </c>
      <c r="I69" s="88">
        <f t="shared" si="2"/>
        <v>34.309986245246883</v>
      </c>
      <c r="J69" s="135">
        <f t="shared" si="1"/>
        <v>124.92535706419494</v>
      </c>
    </row>
    <row r="70" spans="1:10" x14ac:dyDescent="0.25">
      <c r="A70" s="14">
        <v>3121</v>
      </c>
      <c r="B70" s="14">
        <v>51</v>
      </c>
      <c r="C70" s="14"/>
      <c r="D70" s="77" t="s">
        <v>121</v>
      </c>
      <c r="E70" s="77"/>
      <c r="F70" s="88">
        <v>22383.23</v>
      </c>
      <c r="G70" s="88">
        <v>81499.100000000006</v>
      </c>
      <c r="H70" s="88">
        <v>27962.33</v>
      </c>
      <c r="I70" s="88">
        <f t="shared" si="2"/>
        <v>34.309986245246883</v>
      </c>
      <c r="J70" s="135">
        <f t="shared" si="1"/>
        <v>124.92535706419494</v>
      </c>
    </row>
    <row r="71" spans="1:10" x14ac:dyDescent="0.25">
      <c r="A71" s="79">
        <v>313</v>
      </c>
      <c r="B71" s="14"/>
      <c r="C71" s="14"/>
      <c r="D71" s="77" t="s">
        <v>122</v>
      </c>
      <c r="E71" s="77"/>
      <c r="F71" s="126">
        <v>81005.09</v>
      </c>
      <c r="G71" s="126">
        <v>153566.1</v>
      </c>
      <c r="H71" s="126">
        <v>84378.97</v>
      </c>
      <c r="I71" s="88">
        <f t="shared" si="2"/>
        <v>54.946352092030729</v>
      </c>
      <c r="J71" s="135">
        <f t="shared" si="1"/>
        <v>104.16502222267763</v>
      </c>
    </row>
    <row r="72" spans="1:10" x14ac:dyDescent="0.25">
      <c r="A72" s="14">
        <v>3132</v>
      </c>
      <c r="B72" s="14">
        <v>51</v>
      </c>
      <c r="C72" s="14"/>
      <c r="D72" s="77" t="s">
        <v>123</v>
      </c>
      <c r="E72" s="77"/>
      <c r="F72" s="88">
        <v>81005.09</v>
      </c>
      <c r="G72" s="88">
        <v>153566.1</v>
      </c>
      <c r="H72" s="88">
        <v>84378.97</v>
      </c>
      <c r="I72" s="88">
        <f t="shared" si="2"/>
        <v>54.946352092030729</v>
      </c>
      <c r="J72" s="135">
        <f t="shared" si="1"/>
        <v>104.16502222267763</v>
      </c>
    </row>
    <row r="73" spans="1:10" x14ac:dyDescent="0.25">
      <c r="A73" s="79">
        <v>32</v>
      </c>
      <c r="B73" s="14"/>
      <c r="C73" s="14"/>
      <c r="D73" s="112" t="s">
        <v>9</v>
      </c>
      <c r="E73" s="77"/>
      <c r="F73" s="126">
        <v>35946.519999999997</v>
      </c>
      <c r="G73" s="126">
        <f>G74+G76</f>
        <v>39918.400000000001</v>
      </c>
      <c r="H73" s="126">
        <f>H74+H76</f>
        <v>32568.41</v>
      </c>
      <c r="I73" s="88">
        <f t="shared" si="2"/>
        <v>81.587463425387782</v>
      </c>
      <c r="J73" s="135">
        <f t="shared" si="1"/>
        <v>90.602400454898003</v>
      </c>
    </row>
    <row r="74" spans="1:10" x14ac:dyDescent="0.25">
      <c r="A74" s="79">
        <v>321</v>
      </c>
      <c r="B74" s="14"/>
      <c r="C74" s="14"/>
      <c r="D74" s="112" t="s">
        <v>139</v>
      </c>
      <c r="E74" s="77"/>
      <c r="F74" s="126">
        <v>35470.519999999997</v>
      </c>
      <c r="G74" s="126">
        <v>39918.400000000001</v>
      </c>
      <c r="H74" s="126">
        <v>32568.41</v>
      </c>
      <c r="I74" s="88">
        <f t="shared" si="2"/>
        <v>81.587463425387782</v>
      </c>
      <c r="J74" s="135">
        <f t="shared" si="1"/>
        <v>91.818247942234848</v>
      </c>
    </row>
    <row r="75" spans="1:10" x14ac:dyDescent="0.25">
      <c r="A75" s="14">
        <v>3212</v>
      </c>
      <c r="B75" s="14">
        <v>51</v>
      </c>
      <c r="C75" s="14"/>
      <c r="D75" s="77" t="s">
        <v>124</v>
      </c>
      <c r="E75" s="77"/>
      <c r="F75" s="88">
        <v>35470.519999999997</v>
      </c>
      <c r="G75" s="88">
        <v>39918.400000000001</v>
      </c>
      <c r="H75" s="88">
        <v>32568.41</v>
      </c>
      <c r="I75" s="88">
        <f t="shared" si="2"/>
        <v>81.587463425387782</v>
      </c>
      <c r="J75" s="135">
        <f t="shared" si="1"/>
        <v>91.818247942234848</v>
      </c>
    </row>
    <row r="76" spans="1:10" x14ac:dyDescent="0.25">
      <c r="A76" s="79">
        <v>329</v>
      </c>
      <c r="B76" s="14"/>
      <c r="C76" s="14"/>
      <c r="D76" s="112" t="s">
        <v>75</v>
      </c>
      <c r="E76" s="77"/>
      <c r="F76" s="126">
        <v>476</v>
      </c>
      <c r="G76" s="126">
        <v>0</v>
      </c>
      <c r="H76" s="126">
        <v>0</v>
      </c>
      <c r="I76" s="88" t="e">
        <f t="shared" si="2"/>
        <v>#DIV/0!</v>
      </c>
      <c r="J76" s="135">
        <f t="shared" si="1"/>
        <v>0</v>
      </c>
    </row>
    <row r="77" spans="1:10" x14ac:dyDescent="0.25">
      <c r="A77" s="14">
        <v>3295</v>
      </c>
      <c r="B77" s="14">
        <v>51</v>
      </c>
      <c r="C77" s="14"/>
      <c r="D77" s="77" t="s">
        <v>125</v>
      </c>
      <c r="E77" s="77"/>
      <c r="F77" s="88">
        <v>476</v>
      </c>
      <c r="G77" s="88">
        <v>0</v>
      </c>
      <c r="H77" s="88">
        <v>0</v>
      </c>
      <c r="I77" s="88" t="e">
        <f t="shared" si="2"/>
        <v>#DIV/0!</v>
      </c>
      <c r="J77" s="135">
        <f t="shared" ref="J77:J151" si="3">H77/F77*100</f>
        <v>0</v>
      </c>
    </row>
    <row r="78" spans="1:10" ht="29.25" customHeight="1" x14ac:dyDescent="0.25">
      <c r="A78" s="44"/>
      <c r="B78" s="44"/>
      <c r="C78" s="104" t="s">
        <v>172</v>
      </c>
      <c r="D78" s="120"/>
      <c r="E78" s="120"/>
      <c r="F78" s="133">
        <f>F79+F88+F103+F146+F152+F157+F165+F174+F180+F185+F190</f>
        <v>50971.729999999996</v>
      </c>
      <c r="G78" s="133">
        <f>G79+G88+G95+G103+G146+G152+G157+G165+G174+G180+G185+G190+G195</f>
        <v>53635.130000000005</v>
      </c>
      <c r="H78" s="133">
        <f>H79+H88+H95+H103+H146+H152+H157+H165+H174+H180+H185+H190+H195</f>
        <v>35073.11</v>
      </c>
      <c r="I78" s="187">
        <f t="shared" si="2"/>
        <v>65.392048084902555</v>
      </c>
      <c r="J78" s="137">
        <f t="shared" si="3"/>
        <v>68.808945664587029</v>
      </c>
    </row>
    <row r="79" spans="1:10" s="19" customFormat="1" ht="23.25" customHeight="1" x14ac:dyDescent="0.25">
      <c r="A79" s="118"/>
      <c r="B79" s="118"/>
      <c r="C79" s="247" t="s">
        <v>158</v>
      </c>
      <c r="D79" s="248"/>
      <c r="E79" s="84"/>
      <c r="F79" s="119">
        <v>1835.73</v>
      </c>
      <c r="G79" s="119">
        <v>1695.88</v>
      </c>
      <c r="H79" s="119">
        <v>1695.88</v>
      </c>
      <c r="I79" s="119">
        <f t="shared" si="2"/>
        <v>100</v>
      </c>
      <c r="J79" s="136">
        <f t="shared" si="3"/>
        <v>92.38177727661477</v>
      </c>
    </row>
    <row r="80" spans="1:10" x14ac:dyDescent="0.25">
      <c r="A80" s="79">
        <v>3</v>
      </c>
      <c r="B80" s="14"/>
      <c r="C80" s="14"/>
      <c r="D80" s="112" t="s">
        <v>3</v>
      </c>
      <c r="E80" s="77"/>
      <c r="F80" s="126">
        <v>1835.73</v>
      </c>
      <c r="G80" s="126">
        <v>1695.88</v>
      </c>
      <c r="H80" s="126">
        <v>1695.88</v>
      </c>
      <c r="I80" s="88">
        <f t="shared" si="2"/>
        <v>100</v>
      </c>
      <c r="J80" s="135">
        <f t="shared" si="3"/>
        <v>92.38177727661477</v>
      </c>
    </row>
    <row r="81" spans="1:10" x14ac:dyDescent="0.25">
      <c r="A81" s="79">
        <v>32</v>
      </c>
      <c r="B81" s="14"/>
      <c r="C81" s="14"/>
      <c r="D81" s="112" t="s">
        <v>9</v>
      </c>
      <c r="E81" s="77"/>
      <c r="F81" s="126">
        <v>1835.73</v>
      </c>
      <c r="G81" s="126">
        <f>G82+G84+G86</f>
        <v>1695.88</v>
      </c>
      <c r="H81" s="126">
        <f>H82+H84+H86</f>
        <v>1695.88</v>
      </c>
      <c r="I81" s="88">
        <f t="shared" si="2"/>
        <v>100</v>
      </c>
      <c r="J81" s="135">
        <f t="shared" si="3"/>
        <v>92.38177727661477</v>
      </c>
    </row>
    <row r="82" spans="1:10" x14ac:dyDescent="0.25">
      <c r="A82" s="79">
        <v>322</v>
      </c>
      <c r="B82" s="14"/>
      <c r="C82" s="14"/>
      <c r="D82" s="112" t="s">
        <v>117</v>
      </c>
      <c r="E82" s="77"/>
      <c r="F82" s="126">
        <v>550</v>
      </c>
      <c r="G82" s="126">
        <v>399.4</v>
      </c>
      <c r="H82" s="126">
        <v>399.4</v>
      </c>
      <c r="I82" s="88">
        <f t="shared" si="2"/>
        <v>100</v>
      </c>
      <c r="J82" s="135">
        <f t="shared" si="3"/>
        <v>72.61818181818181</v>
      </c>
    </row>
    <row r="83" spans="1:10" x14ac:dyDescent="0.25">
      <c r="A83" s="14">
        <v>3221</v>
      </c>
      <c r="B83" s="14">
        <v>110</v>
      </c>
      <c r="C83" s="14"/>
      <c r="D83" s="77" t="s">
        <v>104</v>
      </c>
      <c r="E83" s="77"/>
      <c r="F83" s="88">
        <v>550</v>
      </c>
      <c r="G83" s="88">
        <v>399.4</v>
      </c>
      <c r="H83" s="88">
        <v>399.4</v>
      </c>
      <c r="I83" s="88">
        <f t="shared" si="2"/>
        <v>100</v>
      </c>
      <c r="J83" s="135">
        <f t="shared" si="3"/>
        <v>72.61818181818181</v>
      </c>
    </row>
    <row r="84" spans="1:10" x14ac:dyDescent="0.25">
      <c r="A84" s="79">
        <v>323</v>
      </c>
      <c r="B84" s="14"/>
      <c r="C84" s="14"/>
      <c r="D84" s="112" t="s">
        <v>67</v>
      </c>
      <c r="E84" s="77"/>
      <c r="F84" s="126">
        <v>849.98</v>
      </c>
      <c r="G84" s="126">
        <v>596.48</v>
      </c>
      <c r="H84" s="126">
        <v>596.48</v>
      </c>
      <c r="I84" s="88">
        <f t="shared" si="2"/>
        <v>100</v>
      </c>
      <c r="J84" s="135">
        <f t="shared" si="3"/>
        <v>70.175768841619799</v>
      </c>
    </row>
    <row r="85" spans="1:10" x14ac:dyDescent="0.25">
      <c r="A85" s="14">
        <v>3239</v>
      </c>
      <c r="B85" s="14">
        <v>110</v>
      </c>
      <c r="C85" s="14"/>
      <c r="D85" s="77" t="s">
        <v>82</v>
      </c>
      <c r="E85" s="77"/>
      <c r="F85" s="88">
        <v>849.98</v>
      </c>
      <c r="G85" s="88">
        <v>596.48</v>
      </c>
      <c r="H85" s="88">
        <v>596.48</v>
      </c>
      <c r="I85" s="88">
        <f t="shared" si="2"/>
        <v>100</v>
      </c>
      <c r="J85" s="135">
        <f t="shared" si="3"/>
        <v>70.175768841619799</v>
      </c>
    </row>
    <row r="86" spans="1:10" x14ac:dyDescent="0.25">
      <c r="A86" s="79">
        <v>329</v>
      </c>
      <c r="B86" s="14"/>
      <c r="C86" s="14"/>
      <c r="D86" s="112" t="s">
        <v>128</v>
      </c>
      <c r="E86" s="77"/>
      <c r="F86" s="126">
        <v>450</v>
      </c>
      <c r="G86" s="126">
        <v>700</v>
      </c>
      <c r="H86" s="126">
        <v>700</v>
      </c>
      <c r="I86" s="88">
        <f t="shared" si="2"/>
        <v>100</v>
      </c>
      <c r="J86" s="135">
        <f t="shared" si="3"/>
        <v>155.55555555555557</v>
      </c>
    </row>
    <row r="87" spans="1:10" x14ac:dyDescent="0.25">
      <c r="A87" s="14">
        <v>3299</v>
      </c>
      <c r="B87" s="14">
        <v>110</v>
      </c>
      <c r="C87" s="14"/>
      <c r="D87" s="77" t="s">
        <v>128</v>
      </c>
      <c r="E87" s="77"/>
      <c r="F87" s="88">
        <v>450</v>
      </c>
      <c r="G87" s="88">
        <v>700</v>
      </c>
      <c r="H87" s="88">
        <v>700</v>
      </c>
      <c r="I87" s="88">
        <f t="shared" si="2"/>
        <v>100</v>
      </c>
      <c r="J87" s="135">
        <f t="shared" si="3"/>
        <v>155.55555555555557</v>
      </c>
    </row>
    <row r="88" spans="1:10" ht="24" customHeight="1" x14ac:dyDescent="0.25">
      <c r="A88" s="82"/>
      <c r="B88" s="82"/>
      <c r="C88" s="247" t="s">
        <v>159</v>
      </c>
      <c r="D88" s="248"/>
      <c r="E88" s="85" t="s">
        <v>108</v>
      </c>
      <c r="F88" s="119">
        <v>1000</v>
      </c>
      <c r="G88" s="119">
        <v>750</v>
      </c>
      <c r="H88" s="119">
        <v>750</v>
      </c>
      <c r="I88" s="90">
        <f t="shared" si="2"/>
        <v>100</v>
      </c>
      <c r="J88" s="136">
        <f t="shared" si="3"/>
        <v>75</v>
      </c>
    </row>
    <row r="89" spans="1:10" ht="17.25" customHeight="1" x14ac:dyDescent="0.25">
      <c r="A89" s="113">
        <v>4</v>
      </c>
      <c r="B89" s="94"/>
      <c r="C89" s="123"/>
      <c r="D89" s="116" t="s">
        <v>5</v>
      </c>
      <c r="E89" s="76"/>
      <c r="F89" s="117">
        <v>1000</v>
      </c>
      <c r="G89" s="117">
        <v>0</v>
      </c>
      <c r="H89" s="117">
        <v>0</v>
      </c>
      <c r="I89" s="96" t="e">
        <f t="shared" si="2"/>
        <v>#DIV/0!</v>
      </c>
      <c r="J89" s="135">
        <f t="shared" si="3"/>
        <v>0</v>
      </c>
    </row>
    <row r="90" spans="1:10" x14ac:dyDescent="0.25">
      <c r="A90" s="79">
        <v>42</v>
      </c>
      <c r="B90" s="115"/>
      <c r="C90" s="115" t="s">
        <v>133</v>
      </c>
      <c r="D90" s="112"/>
      <c r="E90" s="77"/>
      <c r="F90" s="126">
        <v>1000</v>
      </c>
      <c r="G90" s="126">
        <v>0</v>
      </c>
      <c r="H90" s="126">
        <v>0</v>
      </c>
      <c r="I90" s="88" t="e">
        <f t="shared" si="2"/>
        <v>#DIV/0!</v>
      </c>
      <c r="J90" s="135">
        <f t="shared" si="3"/>
        <v>0</v>
      </c>
    </row>
    <row r="91" spans="1:10" x14ac:dyDescent="0.25">
      <c r="A91" s="79">
        <v>426</v>
      </c>
      <c r="B91" s="14"/>
      <c r="C91" s="14"/>
      <c r="D91" s="112" t="s">
        <v>134</v>
      </c>
      <c r="E91" s="77"/>
      <c r="F91" s="126">
        <v>1000</v>
      </c>
      <c r="G91" s="126">
        <v>750</v>
      </c>
      <c r="H91" s="126">
        <v>750</v>
      </c>
      <c r="I91" s="88">
        <f t="shared" si="2"/>
        <v>100</v>
      </c>
      <c r="J91" s="135">
        <f t="shared" si="3"/>
        <v>75</v>
      </c>
    </row>
    <row r="92" spans="1:10" x14ac:dyDescent="0.25">
      <c r="A92" s="14">
        <v>4264</v>
      </c>
      <c r="B92" s="14">
        <v>110</v>
      </c>
      <c r="C92" s="14"/>
      <c r="D92" s="77" t="s">
        <v>135</v>
      </c>
      <c r="E92" s="77"/>
      <c r="F92" s="88">
        <v>1000</v>
      </c>
      <c r="G92" s="88">
        <v>750</v>
      </c>
      <c r="H92" s="88">
        <v>750</v>
      </c>
      <c r="I92" s="88">
        <f t="shared" si="2"/>
        <v>100</v>
      </c>
      <c r="J92" s="135">
        <f t="shared" si="3"/>
        <v>75</v>
      </c>
    </row>
    <row r="93" spans="1:10" x14ac:dyDescent="0.25">
      <c r="A93" s="79">
        <v>422</v>
      </c>
      <c r="B93" s="14"/>
      <c r="C93" s="14"/>
      <c r="D93" s="112" t="s">
        <v>118</v>
      </c>
      <c r="E93" s="77"/>
      <c r="F93" s="126">
        <v>0</v>
      </c>
      <c r="G93" s="126">
        <v>0</v>
      </c>
      <c r="H93" s="88">
        <v>0</v>
      </c>
      <c r="I93" s="88">
        <v>0</v>
      </c>
      <c r="J93" s="135">
        <v>0</v>
      </c>
    </row>
    <row r="94" spans="1:10" x14ac:dyDescent="0.25">
      <c r="A94" s="14">
        <v>4221</v>
      </c>
      <c r="B94" s="14">
        <v>110</v>
      </c>
      <c r="C94" s="14"/>
      <c r="D94" s="77" t="s">
        <v>116</v>
      </c>
      <c r="E94" s="77"/>
      <c r="F94" s="167">
        <v>0</v>
      </c>
      <c r="G94" s="167">
        <v>0</v>
      </c>
      <c r="H94" s="167">
        <v>0</v>
      </c>
      <c r="I94" s="167">
        <v>0</v>
      </c>
      <c r="J94" s="168">
        <v>0</v>
      </c>
    </row>
    <row r="95" spans="1:10" ht="24.75" customHeight="1" x14ac:dyDescent="0.25">
      <c r="A95" s="82"/>
      <c r="B95" s="82"/>
      <c r="C95" s="163" t="s">
        <v>192</v>
      </c>
      <c r="D95" s="171"/>
      <c r="E95" s="164"/>
      <c r="F95" s="163"/>
      <c r="G95" s="119">
        <v>2000</v>
      </c>
      <c r="H95" s="119">
        <v>2000</v>
      </c>
      <c r="I95" s="184">
        <f t="shared" ref="I95:I107" si="4">H95/G95*100</f>
        <v>100</v>
      </c>
      <c r="J95" s="185">
        <v>0</v>
      </c>
    </row>
    <row r="96" spans="1:10" ht="16.5" customHeight="1" x14ac:dyDescent="0.25">
      <c r="A96" s="113">
        <v>4</v>
      </c>
      <c r="B96" s="94"/>
      <c r="C96" s="114"/>
      <c r="D96" s="114" t="s">
        <v>5</v>
      </c>
      <c r="E96" s="162"/>
      <c r="F96" s="172">
        <f>F97+F101</f>
        <v>0</v>
      </c>
      <c r="G96" s="117">
        <f>G97+G101</f>
        <v>2000</v>
      </c>
      <c r="H96" s="117">
        <f>H97+H100</f>
        <v>2000</v>
      </c>
      <c r="I96" s="181">
        <f t="shared" si="4"/>
        <v>100</v>
      </c>
      <c r="J96" s="182">
        <v>0</v>
      </c>
    </row>
    <row r="97" spans="1:10" ht="16.5" customHeight="1" x14ac:dyDescent="0.25">
      <c r="A97" s="113">
        <v>42</v>
      </c>
      <c r="B97" s="94"/>
      <c r="C97" s="162"/>
      <c r="D97" s="95" t="s">
        <v>146</v>
      </c>
      <c r="E97" s="95"/>
      <c r="F97" s="172">
        <v>0</v>
      </c>
      <c r="G97" s="117">
        <v>2000</v>
      </c>
      <c r="H97" s="117">
        <v>2000</v>
      </c>
      <c r="I97" s="186">
        <f t="shared" si="4"/>
        <v>100</v>
      </c>
      <c r="J97" s="182">
        <v>0</v>
      </c>
    </row>
    <row r="98" spans="1:10" ht="16.5" customHeight="1" x14ac:dyDescent="0.25">
      <c r="A98" s="113">
        <v>422</v>
      </c>
      <c r="B98" s="94"/>
      <c r="C98" s="162"/>
      <c r="D98" s="95" t="s">
        <v>118</v>
      </c>
      <c r="E98" s="95"/>
      <c r="F98" s="172">
        <v>0</v>
      </c>
      <c r="G98" s="117">
        <v>2000</v>
      </c>
      <c r="H98" s="117">
        <v>2000</v>
      </c>
      <c r="I98" s="181">
        <f t="shared" si="4"/>
        <v>100</v>
      </c>
      <c r="J98" s="182">
        <v>0</v>
      </c>
    </row>
    <row r="99" spans="1:10" ht="16.5" customHeight="1" x14ac:dyDescent="0.25">
      <c r="A99" s="94">
        <v>4221</v>
      </c>
      <c r="B99" s="94">
        <v>110</v>
      </c>
      <c r="C99" s="162"/>
      <c r="D99" s="160" t="s">
        <v>116</v>
      </c>
      <c r="E99" s="95"/>
      <c r="F99" s="173">
        <v>0</v>
      </c>
      <c r="G99" s="161">
        <v>2000</v>
      </c>
      <c r="H99" s="161">
        <v>2000</v>
      </c>
      <c r="I99" s="181">
        <f t="shared" si="4"/>
        <v>100</v>
      </c>
      <c r="J99" s="182">
        <v>0</v>
      </c>
    </row>
    <row r="100" spans="1:10" ht="16.5" customHeight="1" x14ac:dyDescent="0.25">
      <c r="A100" s="113">
        <v>45</v>
      </c>
      <c r="B100" s="94"/>
      <c r="C100" s="162"/>
      <c r="D100" s="95" t="s">
        <v>200</v>
      </c>
      <c r="E100" s="95"/>
      <c r="F100" s="172">
        <v>0</v>
      </c>
      <c r="G100" s="117">
        <v>0</v>
      </c>
      <c r="H100" s="117">
        <v>0</v>
      </c>
      <c r="I100" s="181" t="e">
        <f t="shared" si="4"/>
        <v>#DIV/0!</v>
      </c>
      <c r="J100" s="182">
        <v>0</v>
      </c>
    </row>
    <row r="101" spans="1:10" ht="16.5" customHeight="1" x14ac:dyDescent="0.25">
      <c r="A101" s="113">
        <v>451</v>
      </c>
      <c r="B101" s="94"/>
      <c r="C101" s="162"/>
      <c r="D101" s="95" t="s">
        <v>191</v>
      </c>
      <c r="E101" s="95"/>
      <c r="F101" s="172">
        <v>0</v>
      </c>
      <c r="G101" s="117">
        <v>0</v>
      </c>
      <c r="H101" s="117">
        <v>0</v>
      </c>
      <c r="I101" s="181" t="e">
        <f t="shared" si="4"/>
        <v>#DIV/0!</v>
      </c>
      <c r="J101" s="182">
        <v>0</v>
      </c>
    </row>
    <row r="102" spans="1:10" ht="16.5" customHeight="1" x14ac:dyDescent="0.25">
      <c r="A102" s="159">
        <v>4511</v>
      </c>
      <c r="B102" s="94">
        <v>121</v>
      </c>
      <c r="C102" s="162"/>
      <c r="D102" s="95" t="s">
        <v>191</v>
      </c>
      <c r="E102" s="95"/>
      <c r="F102" s="169">
        <v>0</v>
      </c>
      <c r="G102" s="170">
        <v>0</v>
      </c>
      <c r="H102" s="170">
        <v>0</v>
      </c>
      <c r="I102" s="180" t="e">
        <f t="shared" si="4"/>
        <v>#DIV/0!</v>
      </c>
      <c r="J102" s="183">
        <v>0</v>
      </c>
    </row>
    <row r="103" spans="1:10" ht="24" customHeight="1" x14ac:dyDescent="0.25">
      <c r="A103" s="82"/>
      <c r="B103" s="82"/>
      <c r="C103" s="247" t="s">
        <v>160</v>
      </c>
      <c r="D103" s="248"/>
      <c r="E103" s="85"/>
      <c r="F103" s="165">
        <v>12253.44</v>
      </c>
      <c r="G103" s="165">
        <f>G104+G135</f>
        <v>17500.43</v>
      </c>
      <c r="H103" s="165">
        <f>H104+H135</f>
        <v>5191.6000000000004</v>
      </c>
      <c r="I103" s="166">
        <f t="shared" si="4"/>
        <v>29.665556789176041</v>
      </c>
      <c r="J103" s="136">
        <f t="shared" si="3"/>
        <v>42.368510393815946</v>
      </c>
    </row>
    <row r="104" spans="1:10" x14ac:dyDescent="0.25">
      <c r="A104" s="79">
        <v>3</v>
      </c>
      <c r="B104" s="14"/>
      <c r="C104" s="14"/>
      <c r="D104" s="112" t="s">
        <v>3</v>
      </c>
      <c r="E104" s="77"/>
      <c r="F104" s="126">
        <v>12253.44</v>
      </c>
      <c r="G104" s="126">
        <f>G105+G115</f>
        <v>17500.43</v>
      </c>
      <c r="H104" s="126">
        <f>H105+H115</f>
        <v>5191.6000000000004</v>
      </c>
      <c r="I104" s="88">
        <f t="shared" si="4"/>
        <v>29.665556789176041</v>
      </c>
      <c r="J104" s="135">
        <f t="shared" si="3"/>
        <v>42.368510393815946</v>
      </c>
    </row>
    <row r="105" spans="1:10" x14ac:dyDescent="0.25">
      <c r="A105" s="79">
        <v>31</v>
      </c>
      <c r="B105" s="14"/>
      <c r="C105" s="14"/>
      <c r="D105" s="112" t="s">
        <v>4</v>
      </c>
      <c r="E105" s="77"/>
      <c r="F105" s="126">
        <v>0</v>
      </c>
      <c r="G105" s="126">
        <f>G106+G109+G111</f>
        <v>0</v>
      </c>
      <c r="H105" s="126">
        <f>H106+H109+H111</f>
        <v>0</v>
      </c>
      <c r="I105" s="88" t="e">
        <f t="shared" si="4"/>
        <v>#DIV/0!</v>
      </c>
      <c r="J105" s="135" t="e">
        <f t="shared" si="3"/>
        <v>#DIV/0!</v>
      </c>
    </row>
    <row r="106" spans="1:10" x14ac:dyDescent="0.25">
      <c r="A106" s="79">
        <v>311</v>
      </c>
      <c r="B106" s="14"/>
      <c r="C106" s="14"/>
      <c r="D106" s="112" t="s">
        <v>126</v>
      </c>
      <c r="E106" s="77"/>
      <c r="F106" s="126">
        <v>0</v>
      </c>
      <c r="G106" s="126">
        <f>G107+G108</f>
        <v>0</v>
      </c>
      <c r="H106" s="126">
        <f>H107+H108</f>
        <v>0</v>
      </c>
      <c r="I106" s="88" t="e">
        <f t="shared" si="4"/>
        <v>#DIV/0!</v>
      </c>
      <c r="J106" s="135" t="e">
        <f t="shared" si="3"/>
        <v>#DIV/0!</v>
      </c>
    </row>
    <row r="107" spans="1:10" x14ac:dyDescent="0.25">
      <c r="A107" s="14">
        <v>3111</v>
      </c>
      <c r="B107" s="14">
        <v>53</v>
      </c>
      <c r="C107" s="14"/>
      <c r="D107" s="77" t="s">
        <v>136</v>
      </c>
      <c r="E107" s="77"/>
      <c r="F107" s="88">
        <v>0</v>
      </c>
      <c r="G107" s="88">
        <v>0</v>
      </c>
      <c r="H107" s="88">
        <v>0</v>
      </c>
      <c r="I107" s="88" t="e">
        <f t="shared" si="4"/>
        <v>#DIV/0!</v>
      </c>
      <c r="J107" s="135" t="e">
        <f t="shared" si="3"/>
        <v>#DIV/0!</v>
      </c>
    </row>
    <row r="108" spans="1:10" x14ac:dyDescent="0.25">
      <c r="A108" s="14">
        <v>3111</v>
      </c>
      <c r="B108" s="14">
        <v>51</v>
      </c>
      <c r="C108" s="14"/>
      <c r="D108" s="77" t="s">
        <v>119</v>
      </c>
      <c r="E108" s="77"/>
      <c r="F108" s="88">
        <v>0</v>
      </c>
      <c r="G108" s="88">
        <v>0</v>
      </c>
      <c r="H108" s="88">
        <v>0</v>
      </c>
      <c r="I108" s="88">
        <v>0</v>
      </c>
      <c r="J108" s="135">
        <v>0</v>
      </c>
    </row>
    <row r="109" spans="1:10" x14ac:dyDescent="0.25">
      <c r="A109" s="79">
        <v>313</v>
      </c>
      <c r="B109" s="14"/>
      <c r="C109" s="14"/>
      <c r="D109" s="112" t="s">
        <v>138</v>
      </c>
      <c r="E109" s="77"/>
      <c r="F109" s="126">
        <v>0</v>
      </c>
      <c r="G109" s="126">
        <v>0</v>
      </c>
      <c r="H109" s="126">
        <v>0</v>
      </c>
      <c r="I109" s="88" t="e">
        <f t="shared" ref="I109:I123" si="5">H109/G109*100</f>
        <v>#DIV/0!</v>
      </c>
      <c r="J109" s="135" t="e">
        <f t="shared" si="3"/>
        <v>#DIV/0!</v>
      </c>
    </row>
    <row r="110" spans="1:10" x14ac:dyDescent="0.25">
      <c r="A110" s="14">
        <v>3132</v>
      </c>
      <c r="B110" s="14">
        <v>53</v>
      </c>
      <c r="C110" s="14"/>
      <c r="D110" s="77" t="s">
        <v>137</v>
      </c>
      <c r="E110" s="77"/>
      <c r="F110" s="88">
        <v>0</v>
      </c>
      <c r="G110" s="88">
        <v>0</v>
      </c>
      <c r="H110" s="88">
        <v>0</v>
      </c>
      <c r="I110" s="88" t="e">
        <f t="shared" si="5"/>
        <v>#DIV/0!</v>
      </c>
      <c r="J110" s="135" t="e">
        <f t="shared" si="3"/>
        <v>#DIV/0!</v>
      </c>
    </row>
    <row r="111" spans="1:10" x14ac:dyDescent="0.25">
      <c r="A111" s="79">
        <v>321</v>
      </c>
      <c r="B111" s="14"/>
      <c r="C111" s="14"/>
      <c r="D111" s="112" t="s">
        <v>139</v>
      </c>
      <c r="E111" s="77"/>
      <c r="F111" s="126">
        <v>0</v>
      </c>
      <c r="G111" s="126">
        <f>G112+G113+G114</f>
        <v>0</v>
      </c>
      <c r="H111" s="126">
        <f>H112+H113+H114</f>
        <v>0</v>
      </c>
      <c r="I111" s="88" t="e">
        <f t="shared" si="5"/>
        <v>#DIV/0!</v>
      </c>
      <c r="J111" s="135" t="e">
        <f t="shared" si="3"/>
        <v>#DIV/0!</v>
      </c>
    </row>
    <row r="112" spans="1:10" x14ac:dyDescent="0.25">
      <c r="A112" s="14">
        <v>3211</v>
      </c>
      <c r="B112" s="14">
        <v>53</v>
      </c>
      <c r="C112" s="14"/>
      <c r="D112" s="77" t="s">
        <v>14</v>
      </c>
      <c r="E112" s="77"/>
      <c r="F112" s="88">
        <v>0</v>
      </c>
      <c r="G112" s="88">
        <v>0</v>
      </c>
      <c r="H112" s="88">
        <v>0</v>
      </c>
      <c r="I112" s="88" t="e">
        <f t="shared" si="5"/>
        <v>#DIV/0!</v>
      </c>
      <c r="J112" s="135" t="e">
        <f t="shared" si="3"/>
        <v>#DIV/0!</v>
      </c>
    </row>
    <row r="113" spans="1:10" x14ac:dyDescent="0.25">
      <c r="A113" s="14">
        <v>3214</v>
      </c>
      <c r="B113" s="14">
        <v>53</v>
      </c>
      <c r="C113" s="14"/>
      <c r="D113" s="77" t="s">
        <v>103</v>
      </c>
      <c r="E113" s="77"/>
      <c r="F113" s="88">
        <v>0</v>
      </c>
      <c r="G113" s="88">
        <v>0</v>
      </c>
      <c r="H113" s="88">
        <v>0</v>
      </c>
      <c r="I113" s="88" t="e">
        <f t="shared" si="5"/>
        <v>#DIV/0!</v>
      </c>
      <c r="J113" s="135" t="e">
        <f t="shared" si="3"/>
        <v>#DIV/0!</v>
      </c>
    </row>
    <row r="114" spans="1:10" x14ac:dyDescent="0.25">
      <c r="A114" s="14">
        <v>3213</v>
      </c>
      <c r="B114" s="14">
        <v>42</v>
      </c>
      <c r="C114" s="14"/>
      <c r="D114" s="77" t="s">
        <v>102</v>
      </c>
      <c r="E114" s="77"/>
      <c r="F114" s="88">
        <v>0</v>
      </c>
      <c r="G114" s="88">
        <v>0</v>
      </c>
      <c r="H114" s="88">
        <v>0</v>
      </c>
      <c r="I114" s="88" t="e">
        <f t="shared" si="5"/>
        <v>#DIV/0!</v>
      </c>
      <c r="J114" s="135">
        <v>0</v>
      </c>
    </row>
    <row r="115" spans="1:10" x14ac:dyDescent="0.25">
      <c r="A115" s="79">
        <v>32</v>
      </c>
      <c r="B115" s="14"/>
      <c r="C115" s="14"/>
      <c r="D115" s="112" t="s">
        <v>9</v>
      </c>
      <c r="E115" s="77"/>
      <c r="F115" s="126">
        <v>12253.44</v>
      </c>
      <c r="G115" s="126">
        <f>G116+G123+G130</f>
        <v>17500.43</v>
      </c>
      <c r="H115" s="126">
        <f>H116+H123+H130</f>
        <v>5191.6000000000004</v>
      </c>
      <c r="I115" s="88">
        <f t="shared" si="5"/>
        <v>29.665556789176041</v>
      </c>
      <c r="J115" s="135">
        <f t="shared" si="3"/>
        <v>42.368510393815946</v>
      </c>
    </row>
    <row r="116" spans="1:10" x14ac:dyDescent="0.25">
      <c r="A116" s="79">
        <v>322</v>
      </c>
      <c r="B116" s="14"/>
      <c r="C116" s="14"/>
      <c r="D116" s="112" t="s">
        <v>117</v>
      </c>
      <c r="E116" s="77"/>
      <c r="F116" s="126">
        <v>939.73</v>
      </c>
      <c r="G116" s="126">
        <f>G117+G118+G119+G120+G121+G122</f>
        <v>5513.1</v>
      </c>
      <c r="H116" s="126">
        <f>H117+H118+H119+H120+H121+H122</f>
        <v>116.82</v>
      </c>
      <c r="I116" s="88">
        <f t="shared" si="5"/>
        <v>2.1189530391249929</v>
      </c>
      <c r="J116" s="135">
        <f t="shared" si="3"/>
        <v>12.431230246985836</v>
      </c>
    </row>
    <row r="117" spans="1:10" x14ac:dyDescent="0.25">
      <c r="A117" s="156">
        <v>3221</v>
      </c>
      <c r="B117" s="14">
        <v>51</v>
      </c>
      <c r="C117" s="14"/>
      <c r="D117" s="157" t="s">
        <v>193</v>
      </c>
      <c r="E117" s="77"/>
      <c r="F117" s="158">
        <v>0</v>
      </c>
      <c r="G117" s="158">
        <v>1513.1</v>
      </c>
      <c r="H117" s="158">
        <v>0</v>
      </c>
      <c r="I117" s="88">
        <f>H117/G117*100</f>
        <v>0</v>
      </c>
      <c r="J117" s="135">
        <v>0</v>
      </c>
    </row>
    <row r="118" spans="1:10" x14ac:dyDescent="0.25">
      <c r="A118" s="14">
        <v>3221</v>
      </c>
      <c r="B118" s="14">
        <v>42</v>
      </c>
      <c r="C118" s="14"/>
      <c r="D118" s="77" t="s">
        <v>193</v>
      </c>
      <c r="E118" s="77"/>
      <c r="F118" s="88">
        <v>161.52000000000001</v>
      </c>
      <c r="G118" s="88">
        <v>4000</v>
      </c>
      <c r="H118" s="88">
        <v>116.82</v>
      </c>
      <c r="I118" s="88">
        <f t="shared" si="5"/>
        <v>2.9204999999999997</v>
      </c>
      <c r="J118" s="135">
        <f t="shared" si="3"/>
        <v>72.325408618127767</v>
      </c>
    </row>
    <row r="119" spans="1:10" x14ac:dyDescent="0.25">
      <c r="A119" s="14">
        <v>3224</v>
      </c>
      <c r="B119" s="14">
        <v>53</v>
      </c>
      <c r="C119" s="14"/>
      <c r="D119" s="77" t="s">
        <v>190</v>
      </c>
      <c r="E119" s="77"/>
      <c r="F119" s="88">
        <v>778.21</v>
      </c>
      <c r="G119" s="88">
        <v>0</v>
      </c>
      <c r="H119" s="88">
        <v>0</v>
      </c>
      <c r="I119" s="88" t="e">
        <f t="shared" si="5"/>
        <v>#DIV/0!</v>
      </c>
      <c r="J119" s="135">
        <f t="shared" si="3"/>
        <v>0</v>
      </c>
    </row>
    <row r="120" spans="1:10" x14ac:dyDescent="0.25">
      <c r="A120" s="14">
        <v>3222</v>
      </c>
      <c r="B120" s="14">
        <v>61</v>
      </c>
      <c r="C120" s="14"/>
      <c r="D120" s="77" t="s">
        <v>62</v>
      </c>
      <c r="E120" s="77"/>
      <c r="F120" s="88">
        <v>0</v>
      </c>
      <c r="G120" s="88">
        <v>0</v>
      </c>
      <c r="H120" s="88">
        <v>0</v>
      </c>
      <c r="I120" s="88">
        <v>0</v>
      </c>
      <c r="J120" s="135">
        <v>0</v>
      </c>
    </row>
    <row r="121" spans="1:10" x14ac:dyDescent="0.25">
      <c r="A121" s="14">
        <v>3222</v>
      </c>
      <c r="B121" s="14">
        <v>31</v>
      </c>
      <c r="C121" s="14"/>
      <c r="D121" s="77" t="s">
        <v>62</v>
      </c>
      <c r="E121" s="77"/>
      <c r="F121" s="88">
        <v>0</v>
      </c>
      <c r="G121" s="88">
        <v>0</v>
      </c>
      <c r="H121" s="88">
        <v>0</v>
      </c>
      <c r="I121" s="88" t="e">
        <f t="shared" si="5"/>
        <v>#DIV/0!</v>
      </c>
      <c r="J121" s="135">
        <v>0</v>
      </c>
    </row>
    <row r="122" spans="1:10" x14ac:dyDescent="0.25">
      <c r="A122" s="14">
        <v>3225</v>
      </c>
      <c r="B122" s="14">
        <v>42</v>
      </c>
      <c r="C122" s="14"/>
      <c r="D122" s="77" t="s">
        <v>65</v>
      </c>
      <c r="E122" s="77"/>
      <c r="F122" s="88">
        <v>0</v>
      </c>
      <c r="G122" s="88">
        <v>0</v>
      </c>
      <c r="H122" s="88">
        <v>0</v>
      </c>
      <c r="I122" s="88" t="e">
        <f t="shared" si="5"/>
        <v>#DIV/0!</v>
      </c>
      <c r="J122" s="135">
        <v>0</v>
      </c>
    </row>
    <row r="123" spans="1:10" x14ac:dyDescent="0.25">
      <c r="A123" s="79">
        <v>323</v>
      </c>
      <c r="B123" s="14"/>
      <c r="C123" s="14"/>
      <c r="D123" s="112" t="s">
        <v>67</v>
      </c>
      <c r="E123" s="77"/>
      <c r="F123" s="126">
        <v>1216.96</v>
      </c>
      <c r="G123" s="126">
        <f>G124+G125+G126+G127+G128+G129</f>
        <v>4000</v>
      </c>
      <c r="H123" s="126">
        <f>H124+H125+H126+H127+H128+H129</f>
        <v>1182.0999999999999</v>
      </c>
      <c r="I123" s="88">
        <f t="shared" si="5"/>
        <v>29.552499999999998</v>
      </c>
      <c r="J123" s="135">
        <f t="shared" si="3"/>
        <v>97.135485143307903</v>
      </c>
    </row>
    <row r="124" spans="1:10" x14ac:dyDescent="0.25">
      <c r="A124" s="14">
        <v>3231</v>
      </c>
      <c r="B124" s="14">
        <v>61</v>
      </c>
      <c r="C124" s="14"/>
      <c r="D124" s="77" t="s">
        <v>140</v>
      </c>
      <c r="E124" s="77"/>
      <c r="F124" s="88">
        <v>0</v>
      </c>
      <c r="G124" s="88">
        <v>0</v>
      </c>
      <c r="H124" s="88">
        <v>0</v>
      </c>
      <c r="I124" s="88">
        <v>0</v>
      </c>
      <c r="J124" s="135">
        <v>0</v>
      </c>
    </row>
    <row r="125" spans="1:10" x14ac:dyDescent="0.25">
      <c r="A125" s="14">
        <v>3232</v>
      </c>
      <c r="B125" s="14">
        <v>41</v>
      </c>
      <c r="C125" s="14"/>
      <c r="D125" s="77" t="s">
        <v>141</v>
      </c>
      <c r="E125" s="77"/>
      <c r="F125" s="88">
        <v>0</v>
      </c>
      <c r="G125" s="88">
        <v>0</v>
      </c>
      <c r="H125" s="88">
        <v>0</v>
      </c>
      <c r="I125" s="88">
        <v>0</v>
      </c>
      <c r="J125" s="135">
        <v>0</v>
      </c>
    </row>
    <row r="126" spans="1:10" x14ac:dyDescent="0.25">
      <c r="A126" s="14">
        <v>3235</v>
      </c>
      <c r="B126" s="14">
        <v>53</v>
      </c>
      <c r="C126" s="14"/>
      <c r="D126" s="77" t="s">
        <v>71</v>
      </c>
      <c r="E126" s="77"/>
      <c r="F126" s="88">
        <v>0</v>
      </c>
      <c r="G126" s="88">
        <v>2000</v>
      </c>
      <c r="H126" s="88">
        <v>453</v>
      </c>
      <c r="I126" s="88">
        <f>H126/G126*100</f>
        <v>22.650000000000002</v>
      </c>
      <c r="J126" s="135" t="e">
        <f t="shared" si="3"/>
        <v>#DIV/0!</v>
      </c>
    </row>
    <row r="127" spans="1:10" x14ac:dyDescent="0.25">
      <c r="A127" s="14">
        <v>3235</v>
      </c>
      <c r="B127" s="14">
        <v>42</v>
      </c>
      <c r="C127" s="14"/>
      <c r="D127" s="77" t="s">
        <v>71</v>
      </c>
      <c r="E127" s="77"/>
      <c r="F127" s="88">
        <v>817.86</v>
      </c>
      <c r="G127" s="88">
        <v>1000</v>
      </c>
      <c r="H127" s="88">
        <v>430.5</v>
      </c>
      <c r="I127" s="88">
        <f>H127/G127*100</f>
        <v>43.05</v>
      </c>
      <c r="J127" s="135">
        <v>0</v>
      </c>
    </row>
    <row r="128" spans="1:10" x14ac:dyDescent="0.25">
      <c r="A128" s="14">
        <v>3237</v>
      </c>
      <c r="B128" s="14">
        <v>53</v>
      </c>
      <c r="C128" s="14"/>
      <c r="D128" s="77" t="s">
        <v>73</v>
      </c>
      <c r="E128" s="77"/>
      <c r="F128" s="88">
        <v>399.1</v>
      </c>
      <c r="G128" s="88">
        <v>500</v>
      </c>
      <c r="H128" s="88">
        <v>298.60000000000002</v>
      </c>
      <c r="I128" s="88">
        <f>H128/G128*100</f>
        <v>59.720000000000006</v>
      </c>
      <c r="J128" s="135">
        <v>0</v>
      </c>
    </row>
    <row r="129" spans="1:10" x14ac:dyDescent="0.25">
      <c r="A129" s="14">
        <v>3293</v>
      </c>
      <c r="B129" s="14">
        <v>53</v>
      </c>
      <c r="C129" s="14"/>
      <c r="D129" s="77" t="s">
        <v>77</v>
      </c>
      <c r="E129" s="77"/>
      <c r="F129" s="88">
        <v>0</v>
      </c>
      <c r="G129" s="88">
        <v>500</v>
      </c>
      <c r="H129" s="88">
        <v>0</v>
      </c>
      <c r="I129" s="88">
        <f>H129/G129*100</f>
        <v>0</v>
      </c>
      <c r="J129" s="135">
        <v>0</v>
      </c>
    </row>
    <row r="130" spans="1:10" x14ac:dyDescent="0.25">
      <c r="A130" s="79">
        <v>329</v>
      </c>
      <c r="B130" s="14"/>
      <c r="C130" s="14"/>
      <c r="D130" s="112" t="s">
        <v>75</v>
      </c>
      <c r="E130" s="77"/>
      <c r="F130" s="126">
        <v>10096.75</v>
      </c>
      <c r="G130" s="126">
        <f>G131+G132+G133+G134</f>
        <v>7987.33</v>
      </c>
      <c r="H130" s="126">
        <f>H131+H132+H133+H134</f>
        <v>3892.6800000000003</v>
      </c>
      <c r="I130" s="88">
        <f>H130/G130*100</f>
        <v>48.735685141342607</v>
      </c>
      <c r="J130" s="135">
        <f t="shared" si="3"/>
        <v>38.553792061802064</v>
      </c>
    </row>
    <row r="131" spans="1:10" x14ac:dyDescent="0.25">
      <c r="A131" s="14">
        <v>3299</v>
      </c>
      <c r="B131" s="14">
        <v>61</v>
      </c>
      <c r="C131" s="14"/>
      <c r="D131" s="77" t="s">
        <v>75</v>
      </c>
      <c r="E131" s="77"/>
      <c r="F131" s="88">
        <v>5052.68</v>
      </c>
      <c r="G131" s="88">
        <v>1000</v>
      </c>
      <c r="H131" s="88">
        <v>0</v>
      </c>
      <c r="I131" s="88" t="s">
        <v>108</v>
      </c>
      <c r="J131" s="135">
        <v>0</v>
      </c>
    </row>
    <row r="132" spans="1:10" x14ac:dyDescent="0.25">
      <c r="A132" s="14">
        <v>3299</v>
      </c>
      <c r="B132" s="14">
        <v>31</v>
      </c>
      <c r="C132" s="14"/>
      <c r="D132" s="77" t="s">
        <v>75</v>
      </c>
      <c r="E132" s="77"/>
      <c r="F132" s="88">
        <v>850</v>
      </c>
      <c r="G132" s="88">
        <v>700</v>
      </c>
      <c r="H132" s="88">
        <v>0</v>
      </c>
      <c r="I132" s="88">
        <f t="shared" ref="I132:I142" si="6">H132/G132*100</f>
        <v>0</v>
      </c>
      <c r="J132" s="135">
        <f t="shared" si="3"/>
        <v>0</v>
      </c>
    </row>
    <row r="133" spans="1:10" x14ac:dyDescent="0.25">
      <c r="A133" s="14">
        <v>3299</v>
      </c>
      <c r="B133" s="14">
        <v>53</v>
      </c>
      <c r="C133" s="14"/>
      <c r="D133" s="77" t="s">
        <v>75</v>
      </c>
      <c r="E133" s="77"/>
      <c r="F133" s="88">
        <v>2193.88</v>
      </c>
      <c r="G133" s="88">
        <v>4000</v>
      </c>
      <c r="H133" s="88">
        <v>2334.38</v>
      </c>
      <c r="I133" s="88">
        <f t="shared" si="6"/>
        <v>58.359499999999997</v>
      </c>
      <c r="J133" s="135">
        <f t="shared" si="3"/>
        <v>106.40417889766076</v>
      </c>
    </row>
    <row r="134" spans="1:10" x14ac:dyDescent="0.25">
      <c r="A134" s="14">
        <v>3299</v>
      </c>
      <c r="B134" s="14">
        <v>42</v>
      </c>
      <c r="C134" s="14"/>
      <c r="D134" s="77" t="s">
        <v>75</v>
      </c>
      <c r="E134" s="77"/>
      <c r="F134" s="88">
        <v>2000.19</v>
      </c>
      <c r="G134" s="88">
        <v>2287.33</v>
      </c>
      <c r="H134" s="88">
        <v>1558.3</v>
      </c>
      <c r="I134" s="88">
        <f t="shared" si="6"/>
        <v>68.127467396484107</v>
      </c>
      <c r="J134" s="135">
        <f t="shared" si="3"/>
        <v>77.907598778116068</v>
      </c>
    </row>
    <row r="135" spans="1:10" x14ac:dyDescent="0.25">
      <c r="A135" s="79">
        <v>4</v>
      </c>
      <c r="B135" s="14"/>
      <c r="C135" s="14"/>
      <c r="D135" s="112" t="s">
        <v>5</v>
      </c>
      <c r="E135" s="77"/>
      <c r="F135" s="126">
        <v>0</v>
      </c>
      <c r="G135" s="126">
        <f>G136</f>
        <v>0</v>
      </c>
      <c r="H135" s="126">
        <v>0</v>
      </c>
      <c r="I135" s="88" t="e">
        <f t="shared" si="6"/>
        <v>#DIV/0!</v>
      </c>
      <c r="J135" s="135" t="e">
        <f t="shared" si="3"/>
        <v>#DIV/0!</v>
      </c>
    </row>
    <row r="136" spans="1:10" x14ac:dyDescent="0.25">
      <c r="A136" s="79">
        <v>42</v>
      </c>
      <c r="B136" s="14"/>
      <c r="C136" s="14"/>
      <c r="D136" s="112" t="s">
        <v>146</v>
      </c>
      <c r="E136" s="77"/>
      <c r="F136" s="126">
        <v>0</v>
      </c>
      <c r="G136" s="126">
        <f>G137+G141</f>
        <v>0</v>
      </c>
      <c r="H136" s="126">
        <f>H137+H141</f>
        <v>0</v>
      </c>
      <c r="I136" s="88" t="e">
        <f t="shared" si="6"/>
        <v>#DIV/0!</v>
      </c>
      <c r="J136" s="135" t="e">
        <f t="shared" si="3"/>
        <v>#DIV/0!</v>
      </c>
    </row>
    <row r="137" spans="1:10" x14ac:dyDescent="0.25">
      <c r="A137" s="79">
        <v>422</v>
      </c>
      <c r="B137" s="14"/>
      <c r="C137" s="14"/>
      <c r="D137" s="112" t="s">
        <v>118</v>
      </c>
      <c r="E137" s="77"/>
      <c r="F137" s="126">
        <v>0</v>
      </c>
      <c r="G137" s="126">
        <f>G138+G139+G140</f>
        <v>0</v>
      </c>
      <c r="H137" s="126">
        <f>H138+H139+H140</f>
        <v>0</v>
      </c>
      <c r="I137" s="88" t="e">
        <f t="shared" si="6"/>
        <v>#DIV/0!</v>
      </c>
      <c r="J137" s="135" t="e">
        <f t="shared" si="3"/>
        <v>#DIV/0!</v>
      </c>
    </row>
    <row r="138" spans="1:10" x14ac:dyDescent="0.25">
      <c r="A138" s="14">
        <v>4221</v>
      </c>
      <c r="B138" s="14">
        <v>53</v>
      </c>
      <c r="C138" s="14"/>
      <c r="D138" s="77" t="s">
        <v>116</v>
      </c>
      <c r="E138" s="77"/>
      <c r="F138" s="88">
        <v>0</v>
      </c>
      <c r="G138" s="88">
        <v>0</v>
      </c>
      <c r="H138" s="88">
        <v>0</v>
      </c>
      <c r="I138" s="88" t="e">
        <f t="shared" si="6"/>
        <v>#DIV/0!</v>
      </c>
      <c r="J138" s="135" t="e">
        <f t="shared" si="3"/>
        <v>#DIV/0!</v>
      </c>
    </row>
    <row r="139" spans="1:10" x14ac:dyDescent="0.25">
      <c r="A139" s="14">
        <v>4227</v>
      </c>
      <c r="B139" s="14">
        <v>53</v>
      </c>
      <c r="C139" s="14"/>
      <c r="D139" s="77" t="s">
        <v>142</v>
      </c>
      <c r="E139" s="77"/>
      <c r="F139" s="88">
        <v>0</v>
      </c>
      <c r="G139" s="88">
        <v>0</v>
      </c>
      <c r="H139" s="88">
        <v>0</v>
      </c>
      <c r="I139" s="88" t="e">
        <f t="shared" si="6"/>
        <v>#DIV/0!</v>
      </c>
      <c r="J139" s="135" t="e">
        <f t="shared" si="3"/>
        <v>#DIV/0!</v>
      </c>
    </row>
    <row r="140" spans="1:10" x14ac:dyDescent="0.25">
      <c r="A140" s="14">
        <v>4227</v>
      </c>
      <c r="B140" s="14">
        <v>42</v>
      </c>
      <c r="C140" s="14"/>
      <c r="D140" s="77" t="s">
        <v>142</v>
      </c>
      <c r="E140" s="77"/>
      <c r="F140" s="88">
        <v>0</v>
      </c>
      <c r="G140" s="88">
        <v>0</v>
      </c>
      <c r="H140" s="88">
        <v>0</v>
      </c>
      <c r="I140" s="88" t="e">
        <f t="shared" si="6"/>
        <v>#DIV/0!</v>
      </c>
      <c r="J140" s="135">
        <v>0</v>
      </c>
    </row>
    <row r="141" spans="1:10" x14ac:dyDescent="0.25">
      <c r="A141" s="79">
        <v>424</v>
      </c>
      <c r="B141" s="14"/>
      <c r="C141" s="14"/>
      <c r="D141" s="112" t="s">
        <v>131</v>
      </c>
      <c r="E141" s="77"/>
      <c r="F141" s="126">
        <v>547</v>
      </c>
      <c r="G141" s="126">
        <f>G142+G143+G144+G145</f>
        <v>0</v>
      </c>
      <c r="H141" s="126">
        <f>H142+H143+H144+H145</f>
        <v>0</v>
      </c>
      <c r="I141" s="88" t="e">
        <f t="shared" si="6"/>
        <v>#DIV/0!</v>
      </c>
      <c r="J141" s="135">
        <f t="shared" si="3"/>
        <v>0</v>
      </c>
    </row>
    <row r="142" spans="1:10" x14ac:dyDescent="0.25">
      <c r="A142" s="14">
        <v>4241</v>
      </c>
      <c r="B142" s="14">
        <v>53</v>
      </c>
      <c r="C142" s="14"/>
      <c r="D142" s="77" t="s">
        <v>143</v>
      </c>
      <c r="E142" s="77"/>
      <c r="F142" s="88">
        <v>0</v>
      </c>
      <c r="G142" s="88">
        <v>0</v>
      </c>
      <c r="H142" s="88">
        <v>0</v>
      </c>
      <c r="I142" s="88" t="e">
        <f t="shared" si="6"/>
        <v>#DIV/0!</v>
      </c>
      <c r="J142" s="135" t="e">
        <f t="shared" si="3"/>
        <v>#DIV/0!</v>
      </c>
    </row>
    <row r="143" spans="1:10" x14ac:dyDescent="0.25">
      <c r="A143" s="14">
        <v>4241</v>
      </c>
      <c r="B143" s="14">
        <v>51</v>
      </c>
      <c r="C143" s="14"/>
      <c r="D143" s="77" t="s">
        <v>143</v>
      </c>
      <c r="E143" s="77"/>
      <c r="F143" s="88">
        <v>310</v>
      </c>
      <c r="G143" s="88">
        <v>0</v>
      </c>
      <c r="H143" s="88">
        <v>0</v>
      </c>
      <c r="I143" s="88">
        <v>0</v>
      </c>
      <c r="J143" s="135">
        <f t="shared" si="3"/>
        <v>0</v>
      </c>
    </row>
    <row r="144" spans="1:10" x14ac:dyDescent="0.25">
      <c r="A144" s="14">
        <v>4241</v>
      </c>
      <c r="B144" s="14">
        <v>71</v>
      </c>
      <c r="C144" s="14"/>
      <c r="D144" s="77" t="s">
        <v>143</v>
      </c>
      <c r="E144" s="77"/>
      <c r="F144" s="88">
        <v>0</v>
      </c>
      <c r="G144" s="88">
        <v>0</v>
      </c>
      <c r="H144" s="88">
        <v>0</v>
      </c>
      <c r="I144" s="88" t="e">
        <f t="shared" ref="I144:I149" si="7">H144/G144*100</f>
        <v>#DIV/0!</v>
      </c>
      <c r="J144" s="135" t="e">
        <f t="shared" si="3"/>
        <v>#DIV/0!</v>
      </c>
    </row>
    <row r="145" spans="1:10" x14ac:dyDescent="0.25">
      <c r="A145" s="14">
        <v>4241</v>
      </c>
      <c r="B145" s="14">
        <v>42</v>
      </c>
      <c r="C145" s="128"/>
      <c r="D145" s="77" t="s">
        <v>143</v>
      </c>
      <c r="E145" s="77"/>
      <c r="F145" s="88">
        <v>237</v>
      </c>
      <c r="G145" s="88">
        <v>0</v>
      </c>
      <c r="H145" s="88">
        <v>0</v>
      </c>
      <c r="I145" s="88" t="e">
        <f t="shared" si="7"/>
        <v>#DIV/0!</v>
      </c>
      <c r="J145" s="135">
        <v>0</v>
      </c>
    </row>
    <row r="146" spans="1:10" ht="25.5" customHeight="1" x14ac:dyDescent="0.25">
      <c r="A146" s="82"/>
      <c r="B146" s="82"/>
      <c r="C146" s="247" t="s">
        <v>162</v>
      </c>
      <c r="D146" s="248"/>
      <c r="E146" s="85"/>
      <c r="F146" s="119">
        <v>0</v>
      </c>
      <c r="G146" s="119">
        <v>0</v>
      </c>
      <c r="H146" s="119">
        <v>0</v>
      </c>
      <c r="I146" s="90" t="e">
        <f t="shared" si="7"/>
        <v>#DIV/0!</v>
      </c>
      <c r="J146" s="136" t="e">
        <f t="shared" si="3"/>
        <v>#DIV/0!</v>
      </c>
    </row>
    <row r="147" spans="1:10" ht="16.5" customHeight="1" x14ac:dyDescent="0.25">
      <c r="A147" s="113">
        <v>3</v>
      </c>
      <c r="B147" s="94"/>
      <c r="C147" s="124"/>
      <c r="D147" s="116" t="s">
        <v>3</v>
      </c>
      <c r="E147" s="76"/>
      <c r="F147" s="117">
        <v>0</v>
      </c>
      <c r="G147" s="117">
        <v>0</v>
      </c>
      <c r="H147" s="117">
        <v>0</v>
      </c>
      <c r="I147" s="96" t="e">
        <f t="shared" si="7"/>
        <v>#DIV/0!</v>
      </c>
      <c r="J147" s="135" t="e">
        <f t="shared" si="3"/>
        <v>#DIV/0!</v>
      </c>
    </row>
    <row r="148" spans="1:10" x14ac:dyDescent="0.25">
      <c r="A148" s="79">
        <v>32</v>
      </c>
      <c r="B148" s="14"/>
      <c r="C148" s="14"/>
      <c r="D148" s="112" t="s">
        <v>9</v>
      </c>
      <c r="E148" s="77"/>
      <c r="F148" s="126">
        <v>0</v>
      </c>
      <c r="G148" s="126">
        <v>0</v>
      </c>
      <c r="H148" s="126">
        <v>0</v>
      </c>
      <c r="I148" s="88" t="e">
        <f t="shared" si="7"/>
        <v>#DIV/0!</v>
      </c>
      <c r="J148" s="135" t="e">
        <f t="shared" si="3"/>
        <v>#DIV/0!</v>
      </c>
    </row>
    <row r="149" spans="1:10" x14ac:dyDescent="0.25">
      <c r="A149" s="79">
        <v>322</v>
      </c>
      <c r="B149" s="14"/>
      <c r="C149" s="14"/>
      <c r="D149" s="112" t="s">
        <v>117</v>
      </c>
      <c r="E149" s="77"/>
      <c r="F149" s="126">
        <v>0</v>
      </c>
      <c r="G149" s="126">
        <f>G150+G151</f>
        <v>0</v>
      </c>
      <c r="H149" s="126">
        <v>0</v>
      </c>
      <c r="I149" s="88" t="e">
        <f t="shared" si="7"/>
        <v>#DIV/0!</v>
      </c>
      <c r="J149" s="135" t="e">
        <f t="shared" si="3"/>
        <v>#DIV/0!</v>
      </c>
    </row>
    <row r="150" spans="1:10" x14ac:dyDescent="0.25">
      <c r="A150" s="14">
        <v>3222</v>
      </c>
      <c r="B150" s="14">
        <v>42</v>
      </c>
      <c r="C150" s="14"/>
      <c r="D150" s="77" t="s">
        <v>144</v>
      </c>
      <c r="E150" s="77"/>
      <c r="F150" s="88">
        <v>0</v>
      </c>
      <c r="G150" s="88">
        <v>0</v>
      </c>
      <c r="H150" s="88">
        <v>0</v>
      </c>
      <c r="I150" s="88" t="e">
        <f>H150/G150*100</f>
        <v>#DIV/0!</v>
      </c>
      <c r="J150" s="135">
        <v>0</v>
      </c>
    </row>
    <row r="151" spans="1:10" x14ac:dyDescent="0.25">
      <c r="A151" s="14">
        <v>3222</v>
      </c>
      <c r="B151" s="14">
        <v>41</v>
      </c>
      <c r="C151" s="14"/>
      <c r="D151" s="77" t="s">
        <v>145</v>
      </c>
      <c r="E151" s="77"/>
      <c r="F151" s="88">
        <v>0</v>
      </c>
      <c r="G151" s="88">
        <v>0</v>
      </c>
      <c r="H151" s="88">
        <v>0</v>
      </c>
      <c r="I151" s="88">
        <v>0</v>
      </c>
      <c r="J151" s="135" t="e">
        <f t="shared" si="3"/>
        <v>#DIV/0!</v>
      </c>
    </row>
    <row r="152" spans="1:10" ht="25.5" customHeight="1" x14ac:dyDescent="0.25">
      <c r="A152" s="82"/>
      <c r="B152" s="82"/>
      <c r="C152" s="247" t="s">
        <v>163</v>
      </c>
      <c r="D152" s="248"/>
      <c r="E152" s="85"/>
      <c r="F152" s="119">
        <v>0</v>
      </c>
      <c r="G152" s="119">
        <v>0</v>
      </c>
      <c r="H152" s="119">
        <v>0</v>
      </c>
      <c r="I152" s="90">
        <v>0</v>
      </c>
      <c r="J152" s="136">
        <v>0</v>
      </c>
    </row>
    <row r="153" spans="1:10" x14ac:dyDescent="0.25">
      <c r="A153" s="79">
        <v>3</v>
      </c>
      <c r="B153" s="14"/>
      <c r="C153" s="14"/>
      <c r="D153" s="112" t="s">
        <v>3</v>
      </c>
      <c r="E153" s="77"/>
      <c r="F153" s="126">
        <v>0</v>
      </c>
      <c r="G153" s="126">
        <v>0</v>
      </c>
      <c r="H153" s="126">
        <v>0</v>
      </c>
      <c r="I153" s="88">
        <v>0</v>
      </c>
      <c r="J153" s="135">
        <v>0</v>
      </c>
    </row>
    <row r="154" spans="1:10" x14ac:dyDescent="0.25">
      <c r="A154" s="79">
        <v>32</v>
      </c>
      <c r="B154" s="14"/>
      <c r="C154" s="14"/>
      <c r="D154" s="112" t="s">
        <v>9</v>
      </c>
      <c r="E154" s="77"/>
      <c r="F154" s="126">
        <v>0</v>
      </c>
      <c r="G154" s="126">
        <v>0</v>
      </c>
      <c r="H154" s="126">
        <v>0</v>
      </c>
      <c r="I154" s="88">
        <v>0</v>
      </c>
      <c r="J154" s="135">
        <v>0</v>
      </c>
    </row>
    <row r="155" spans="1:10" x14ac:dyDescent="0.25">
      <c r="A155" s="79">
        <v>322</v>
      </c>
      <c r="B155" s="14"/>
      <c r="C155" s="14"/>
      <c r="D155" s="112" t="s">
        <v>117</v>
      </c>
      <c r="E155" s="77"/>
      <c r="F155" s="126">
        <v>0</v>
      </c>
      <c r="G155" s="126">
        <v>0</v>
      </c>
      <c r="H155" s="126">
        <v>0</v>
      </c>
      <c r="I155" s="88">
        <v>0</v>
      </c>
      <c r="J155" s="135">
        <v>0</v>
      </c>
    </row>
    <row r="156" spans="1:10" x14ac:dyDescent="0.25">
      <c r="A156" s="14">
        <v>3222</v>
      </c>
      <c r="B156" s="14">
        <v>12</v>
      </c>
      <c r="C156" s="14"/>
      <c r="D156" s="77" t="s">
        <v>62</v>
      </c>
      <c r="E156" s="77"/>
      <c r="F156" s="88">
        <v>0</v>
      </c>
      <c r="G156" s="88">
        <v>0</v>
      </c>
      <c r="H156" s="88">
        <v>0</v>
      </c>
      <c r="I156" s="88">
        <v>0</v>
      </c>
      <c r="J156" s="135">
        <v>0</v>
      </c>
    </row>
    <row r="157" spans="1:10" ht="27" customHeight="1" x14ac:dyDescent="0.25">
      <c r="A157" s="82"/>
      <c r="B157" s="82"/>
      <c r="C157" s="247" t="s">
        <v>164</v>
      </c>
      <c r="D157" s="248"/>
      <c r="E157" s="85"/>
      <c r="F157" s="119">
        <v>383.86</v>
      </c>
      <c r="G157" s="119">
        <v>113.33</v>
      </c>
      <c r="H157" s="119">
        <v>113.33</v>
      </c>
      <c r="I157" s="90">
        <v>0</v>
      </c>
      <c r="J157" s="136">
        <f t="shared" ref="J157:J221" si="8">H157/F157*100</f>
        <v>29.523784713176678</v>
      </c>
    </row>
    <row r="158" spans="1:10" x14ac:dyDescent="0.25">
      <c r="A158" s="79">
        <v>3</v>
      </c>
      <c r="B158" s="14"/>
      <c r="C158" s="14"/>
      <c r="D158" s="112" t="s">
        <v>3</v>
      </c>
      <c r="E158" s="77"/>
      <c r="F158" s="126">
        <v>383.86</v>
      </c>
      <c r="G158" s="126">
        <v>113.33</v>
      </c>
      <c r="H158" s="126">
        <v>113.33</v>
      </c>
      <c r="I158" s="88">
        <v>0</v>
      </c>
      <c r="J158" s="135">
        <f t="shared" si="8"/>
        <v>29.523784713176678</v>
      </c>
    </row>
    <row r="159" spans="1:10" x14ac:dyDescent="0.25">
      <c r="A159" s="79">
        <v>32</v>
      </c>
      <c r="B159" s="14"/>
      <c r="C159" s="14"/>
      <c r="D159" s="112" t="s">
        <v>9</v>
      </c>
      <c r="E159" s="77"/>
      <c r="F159" s="126">
        <v>383.86</v>
      </c>
      <c r="G159" s="126">
        <v>113.33</v>
      </c>
      <c r="H159" s="126">
        <v>113.33</v>
      </c>
      <c r="I159" s="88">
        <v>0</v>
      </c>
      <c r="J159" s="135">
        <f t="shared" si="8"/>
        <v>29.523784713176678</v>
      </c>
    </row>
    <row r="160" spans="1:10" x14ac:dyDescent="0.25">
      <c r="A160" s="79">
        <v>322</v>
      </c>
      <c r="B160" s="14"/>
      <c r="C160" s="14"/>
      <c r="D160" s="112" t="s">
        <v>117</v>
      </c>
      <c r="E160" s="77"/>
      <c r="F160" s="126">
        <v>383.86</v>
      </c>
      <c r="G160" s="126">
        <f>G161+G162+G163+G164</f>
        <v>113.33</v>
      </c>
      <c r="H160" s="126">
        <v>113.33</v>
      </c>
      <c r="I160" s="88">
        <v>0</v>
      </c>
      <c r="J160" s="135">
        <f t="shared" si="8"/>
        <v>29.523784713176678</v>
      </c>
    </row>
    <row r="161" spans="1:10" x14ac:dyDescent="0.25">
      <c r="A161" s="14">
        <v>3222</v>
      </c>
      <c r="B161" s="14">
        <v>54</v>
      </c>
      <c r="C161" s="14"/>
      <c r="D161" s="77" t="s">
        <v>127</v>
      </c>
      <c r="E161" s="77"/>
      <c r="F161" s="88">
        <v>365.59</v>
      </c>
      <c r="G161" s="88">
        <v>0</v>
      </c>
      <c r="H161" s="88">
        <v>0</v>
      </c>
      <c r="I161" s="88">
        <v>0</v>
      </c>
      <c r="J161" s="135">
        <f t="shared" si="8"/>
        <v>0</v>
      </c>
    </row>
    <row r="162" spans="1:10" x14ac:dyDescent="0.25">
      <c r="A162" s="14">
        <v>3222</v>
      </c>
      <c r="B162" s="14">
        <v>51</v>
      </c>
      <c r="C162" s="14"/>
      <c r="D162" s="77" t="s">
        <v>127</v>
      </c>
      <c r="E162" s="77"/>
      <c r="F162" s="88">
        <v>18.27</v>
      </c>
      <c r="G162" s="88">
        <v>113.33</v>
      </c>
      <c r="H162" s="88">
        <v>113.33</v>
      </c>
      <c r="I162" s="88">
        <v>0</v>
      </c>
      <c r="J162" s="135">
        <v>0</v>
      </c>
    </row>
    <row r="163" spans="1:10" x14ac:dyDescent="0.25">
      <c r="A163" s="14">
        <v>3222</v>
      </c>
      <c r="B163" s="14">
        <v>12</v>
      </c>
      <c r="C163" s="14"/>
      <c r="D163" s="77" t="s">
        <v>127</v>
      </c>
      <c r="E163" s="77"/>
      <c r="F163" s="88">
        <v>0</v>
      </c>
      <c r="G163" s="88">
        <v>0</v>
      </c>
      <c r="H163" s="88">
        <v>0</v>
      </c>
      <c r="I163" s="88">
        <v>0</v>
      </c>
      <c r="J163" s="135">
        <v>0</v>
      </c>
    </row>
    <row r="164" spans="1:10" x14ac:dyDescent="0.25">
      <c r="A164" s="14">
        <v>3222</v>
      </c>
      <c r="B164" s="14">
        <v>19</v>
      </c>
      <c r="C164" s="128"/>
      <c r="D164" s="77" t="s">
        <v>127</v>
      </c>
      <c r="E164" s="77"/>
      <c r="F164" s="88">
        <v>0</v>
      </c>
      <c r="G164" s="88">
        <v>0</v>
      </c>
      <c r="H164" s="88">
        <v>0</v>
      </c>
      <c r="I164" s="88">
        <v>0</v>
      </c>
      <c r="J164" s="135">
        <v>0</v>
      </c>
    </row>
    <row r="165" spans="1:10" ht="25.5" customHeight="1" x14ac:dyDescent="0.25">
      <c r="A165" s="82"/>
      <c r="B165" s="82"/>
      <c r="C165" s="247" t="s">
        <v>165</v>
      </c>
      <c r="D165" s="248"/>
      <c r="E165" s="85"/>
      <c r="F165" s="119">
        <v>1100</v>
      </c>
      <c r="G165" s="119">
        <v>0</v>
      </c>
      <c r="H165" s="119">
        <v>0</v>
      </c>
      <c r="I165" s="90" t="e">
        <f>H165/G165*100</f>
        <v>#DIV/0!</v>
      </c>
      <c r="J165" s="136">
        <f t="shared" si="8"/>
        <v>0</v>
      </c>
    </row>
    <row r="166" spans="1:10" x14ac:dyDescent="0.25">
      <c r="A166" s="79">
        <v>3</v>
      </c>
      <c r="B166" s="14"/>
      <c r="C166" s="14"/>
      <c r="D166" s="112" t="s">
        <v>3</v>
      </c>
      <c r="E166" s="77"/>
      <c r="F166" s="126">
        <v>1100</v>
      </c>
      <c r="G166" s="126">
        <v>0</v>
      </c>
      <c r="H166" s="126">
        <v>0</v>
      </c>
      <c r="I166" s="88" t="e">
        <f>H166/G166*100</f>
        <v>#DIV/0!</v>
      </c>
      <c r="J166" s="135">
        <f t="shared" si="8"/>
        <v>0</v>
      </c>
    </row>
    <row r="167" spans="1:10" x14ac:dyDescent="0.25">
      <c r="A167" s="79">
        <v>32</v>
      </c>
      <c r="B167" s="14"/>
      <c r="C167" s="14"/>
      <c r="D167" s="112" t="s">
        <v>9</v>
      </c>
      <c r="E167" s="77"/>
      <c r="F167" s="126">
        <v>1100</v>
      </c>
      <c r="G167" s="126">
        <f>G168+G170+G172</f>
        <v>0</v>
      </c>
      <c r="H167" s="126">
        <f>H168+H170+H172</f>
        <v>0</v>
      </c>
      <c r="I167" s="88" t="e">
        <f>H167/G167*100</f>
        <v>#DIV/0!</v>
      </c>
      <c r="J167" s="135">
        <f t="shared" si="8"/>
        <v>0</v>
      </c>
    </row>
    <row r="168" spans="1:10" x14ac:dyDescent="0.25">
      <c r="A168" s="79">
        <v>329</v>
      </c>
      <c r="B168" s="14"/>
      <c r="C168" s="14"/>
      <c r="D168" s="112" t="s">
        <v>75</v>
      </c>
      <c r="E168" s="77"/>
      <c r="F168" s="126">
        <v>700</v>
      </c>
      <c r="G168" s="126">
        <v>0</v>
      </c>
      <c r="H168" s="126">
        <v>0</v>
      </c>
      <c r="I168" s="88">
        <v>0</v>
      </c>
      <c r="J168" s="135">
        <v>0</v>
      </c>
    </row>
    <row r="169" spans="1:10" x14ac:dyDescent="0.25">
      <c r="A169" s="14">
        <v>3299</v>
      </c>
      <c r="B169" s="14">
        <v>110</v>
      </c>
      <c r="C169" s="14"/>
      <c r="D169" s="77" t="s">
        <v>75</v>
      </c>
      <c r="E169" s="77"/>
      <c r="F169" s="88">
        <v>700</v>
      </c>
      <c r="G169" s="88">
        <v>0</v>
      </c>
      <c r="H169" s="88">
        <v>0</v>
      </c>
      <c r="I169" s="88">
        <v>0</v>
      </c>
      <c r="J169" s="135">
        <v>0</v>
      </c>
    </row>
    <row r="170" spans="1:10" x14ac:dyDescent="0.25">
      <c r="A170" s="79">
        <v>322</v>
      </c>
      <c r="B170" s="14"/>
      <c r="C170" s="128"/>
      <c r="D170" s="112" t="s">
        <v>117</v>
      </c>
      <c r="E170" s="77"/>
      <c r="F170" s="126">
        <v>400</v>
      </c>
      <c r="G170" s="126">
        <v>0</v>
      </c>
      <c r="H170" s="126">
        <v>0</v>
      </c>
      <c r="I170" s="88">
        <v>0</v>
      </c>
      <c r="J170" s="135">
        <v>0</v>
      </c>
    </row>
    <row r="171" spans="1:10" x14ac:dyDescent="0.25">
      <c r="A171" s="14">
        <v>3221</v>
      </c>
      <c r="B171" s="14">
        <v>110</v>
      </c>
      <c r="C171" s="128"/>
      <c r="D171" s="77" t="s">
        <v>104</v>
      </c>
      <c r="E171" s="77"/>
      <c r="F171" s="88">
        <v>400</v>
      </c>
      <c r="G171" s="88">
        <v>0</v>
      </c>
      <c r="H171" s="88">
        <v>0</v>
      </c>
      <c r="I171" s="88">
        <v>0</v>
      </c>
      <c r="J171" s="135">
        <v>0</v>
      </c>
    </row>
    <row r="172" spans="1:10" x14ac:dyDescent="0.25">
      <c r="A172" s="79">
        <v>323</v>
      </c>
      <c r="B172" s="14"/>
      <c r="C172" s="128"/>
      <c r="D172" s="112" t="s">
        <v>67</v>
      </c>
      <c r="E172" s="77"/>
      <c r="F172" s="126">
        <v>0</v>
      </c>
      <c r="G172" s="126">
        <v>0</v>
      </c>
      <c r="H172" s="126">
        <v>0</v>
      </c>
      <c r="I172" s="88">
        <v>0</v>
      </c>
      <c r="J172" s="135">
        <v>0</v>
      </c>
    </row>
    <row r="173" spans="1:10" x14ac:dyDescent="0.25">
      <c r="A173" s="14">
        <v>3235</v>
      </c>
      <c r="B173" s="14">
        <v>110</v>
      </c>
      <c r="C173" s="128"/>
      <c r="D173" s="77" t="s">
        <v>71</v>
      </c>
      <c r="E173" s="77"/>
      <c r="F173" s="88">
        <v>0</v>
      </c>
      <c r="G173" s="88">
        <v>0</v>
      </c>
      <c r="H173" s="88">
        <v>0</v>
      </c>
      <c r="I173" s="88">
        <v>0</v>
      </c>
      <c r="J173" s="135">
        <v>0</v>
      </c>
    </row>
    <row r="174" spans="1:10" ht="22.5" customHeight="1" x14ac:dyDescent="0.25">
      <c r="A174" s="82"/>
      <c r="B174" s="82"/>
      <c r="C174" s="247" t="s">
        <v>166</v>
      </c>
      <c r="D174" s="248"/>
      <c r="E174" s="85"/>
      <c r="F174" s="119">
        <v>11658.59</v>
      </c>
      <c r="G174" s="119">
        <v>9290.6</v>
      </c>
      <c r="H174" s="119">
        <v>5438.91</v>
      </c>
      <c r="I174" s="90">
        <f t="shared" ref="I174:I208" si="9">H174/G174*100</f>
        <v>58.542074785266827</v>
      </c>
      <c r="J174" s="136">
        <v>0</v>
      </c>
    </row>
    <row r="175" spans="1:10" x14ac:dyDescent="0.25">
      <c r="A175" s="79">
        <v>4</v>
      </c>
      <c r="B175" s="14"/>
      <c r="C175" s="14"/>
      <c r="D175" s="112" t="s">
        <v>5</v>
      </c>
      <c r="E175" s="77"/>
      <c r="F175" s="126">
        <v>11658.59</v>
      </c>
      <c r="G175" s="126">
        <v>9290.6</v>
      </c>
      <c r="H175" s="126">
        <v>5438.91</v>
      </c>
      <c r="I175" s="88">
        <f t="shared" si="9"/>
        <v>58.542074785266827</v>
      </c>
      <c r="J175" s="135">
        <v>0</v>
      </c>
    </row>
    <row r="176" spans="1:10" x14ac:dyDescent="0.25">
      <c r="A176" s="79">
        <v>42</v>
      </c>
      <c r="B176" s="14"/>
      <c r="C176" s="14"/>
      <c r="D176" s="112" t="s">
        <v>146</v>
      </c>
      <c r="E176" s="77"/>
      <c r="F176" s="126">
        <v>11658.59</v>
      </c>
      <c r="G176" s="127">
        <v>9290.6</v>
      </c>
      <c r="H176" s="126">
        <v>5438.91</v>
      </c>
      <c r="I176" s="88">
        <f t="shared" si="9"/>
        <v>58.542074785266827</v>
      </c>
      <c r="J176" s="135">
        <v>0</v>
      </c>
    </row>
    <row r="177" spans="1:10" x14ac:dyDescent="0.25">
      <c r="A177" s="79">
        <v>424</v>
      </c>
      <c r="B177" s="14"/>
      <c r="C177" s="14"/>
      <c r="D177" s="112" t="s">
        <v>131</v>
      </c>
      <c r="E177" s="77"/>
      <c r="F177" s="126">
        <v>11658.59</v>
      </c>
      <c r="G177" s="126">
        <f>G178+G179</f>
        <v>9290.6</v>
      </c>
      <c r="H177" s="126">
        <f>H178+H179</f>
        <v>5438.91</v>
      </c>
      <c r="I177" s="88">
        <f t="shared" si="9"/>
        <v>58.542074785266827</v>
      </c>
      <c r="J177" s="135">
        <v>0</v>
      </c>
    </row>
    <row r="178" spans="1:10" x14ac:dyDescent="0.25">
      <c r="A178" s="14">
        <v>4241</v>
      </c>
      <c r="B178" s="14">
        <v>51</v>
      </c>
      <c r="C178" s="14"/>
      <c r="D178" s="77" t="s">
        <v>143</v>
      </c>
      <c r="E178" s="77"/>
      <c r="F178" s="88">
        <v>6123</v>
      </c>
      <c r="G178" s="88">
        <v>9290.6</v>
      </c>
      <c r="H178" s="88">
        <v>5438.91</v>
      </c>
      <c r="I178" s="88">
        <f t="shared" si="9"/>
        <v>58.542074785266827</v>
      </c>
      <c r="J178" s="135">
        <v>0</v>
      </c>
    </row>
    <row r="179" spans="1:10" x14ac:dyDescent="0.25">
      <c r="A179" s="14">
        <v>4241</v>
      </c>
      <c r="B179" s="14">
        <v>42</v>
      </c>
      <c r="C179" s="128"/>
      <c r="D179" s="77" t="s">
        <v>143</v>
      </c>
      <c r="E179" s="77"/>
      <c r="F179" s="88">
        <v>5535.59</v>
      </c>
      <c r="G179" s="88">
        <v>0</v>
      </c>
      <c r="H179" s="88">
        <v>0</v>
      </c>
      <c r="I179" s="88">
        <v>0</v>
      </c>
      <c r="J179" s="135">
        <v>0</v>
      </c>
    </row>
    <row r="180" spans="1:10" ht="24.75" customHeight="1" x14ac:dyDescent="0.25">
      <c r="A180" s="82"/>
      <c r="B180" s="82"/>
      <c r="C180" s="247" t="s">
        <v>171</v>
      </c>
      <c r="D180" s="248"/>
      <c r="E180" s="85"/>
      <c r="F180" s="119">
        <v>0</v>
      </c>
      <c r="G180" s="119">
        <v>0</v>
      </c>
      <c r="H180" s="119">
        <v>0</v>
      </c>
      <c r="I180" s="90">
        <v>0</v>
      </c>
      <c r="J180" s="136">
        <v>0</v>
      </c>
    </row>
    <row r="181" spans="1:10" ht="16.5" customHeight="1" x14ac:dyDescent="0.25">
      <c r="A181" s="79">
        <v>3</v>
      </c>
      <c r="B181" s="14"/>
      <c r="C181" s="131"/>
      <c r="D181" s="129" t="s">
        <v>3</v>
      </c>
      <c r="E181" s="77"/>
      <c r="F181" s="126">
        <v>0</v>
      </c>
      <c r="G181" s="126">
        <v>0</v>
      </c>
      <c r="H181" s="126">
        <v>0</v>
      </c>
      <c r="I181" s="88">
        <v>0</v>
      </c>
      <c r="J181" s="135">
        <v>0</v>
      </c>
    </row>
    <row r="182" spans="1:10" ht="16.5" customHeight="1" x14ac:dyDescent="0.25">
      <c r="A182" s="79">
        <v>32</v>
      </c>
      <c r="B182" s="14"/>
      <c r="C182" s="131"/>
      <c r="D182" s="129" t="s">
        <v>9</v>
      </c>
      <c r="E182" s="77"/>
      <c r="F182" s="126">
        <v>0</v>
      </c>
      <c r="G182" s="126">
        <v>0</v>
      </c>
      <c r="H182" s="126">
        <v>0</v>
      </c>
      <c r="I182" s="88">
        <v>0</v>
      </c>
      <c r="J182" s="135">
        <v>0</v>
      </c>
    </row>
    <row r="183" spans="1:10" ht="16.5" customHeight="1" x14ac:dyDescent="0.25">
      <c r="A183" s="79">
        <v>323</v>
      </c>
      <c r="B183" s="14"/>
      <c r="C183" s="131"/>
      <c r="D183" s="129" t="s">
        <v>67</v>
      </c>
      <c r="E183" s="77"/>
      <c r="F183" s="126">
        <v>0</v>
      </c>
      <c r="G183" s="126">
        <v>0</v>
      </c>
      <c r="H183" s="126">
        <v>0</v>
      </c>
      <c r="I183" s="88">
        <v>0</v>
      </c>
      <c r="J183" s="135">
        <v>0</v>
      </c>
    </row>
    <row r="184" spans="1:10" ht="16.5" customHeight="1" x14ac:dyDescent="0.25">
      <c r="A184" s="14">
        <v>3235</v>
      </c>
      <c r="B184" s="14">
        <v>110</v>
      </c>
      <c r="C184" s="131"/>
      <c r="D184" s="130" t="s">
        <v>71</v>
      </c>
      <c r="E184" s="77"/>
      <c r="F184" s="88">
        <v>0</v>
      </c>
      <c r="G184" s="88">
        <v>0</v>
      </c>
      <c r="H184" s="88">
        <v>0</v>
      </c>
      <c r="I184" s="88">
        <v>0</v>
      </c>
      <c r="J184" s="135">
        <v>0</v>
      </c>
    </row>
    <row r="185" spans="1:10" ht="22.5" customHeight="1" x14ac:dyDescent="0.25">
      <c r="A185" s="82"/>
      <c r="B185" s="82"/>
      <c r="C185" s="247" t="s">
        <v>167</v>
      </c>
      <c r="D185" s="248"/>
      <c r="E185" s="85"/>
      <c r="F185" s="119">
        <v>22512.16</v>
      </c>
      <c r="G185" s="119">
        <v>22095.93</v>
      </c>
      <c r="H185" s="119">
        <v>19694.43</v>
      </c>
      <c r="I185" s="90">
        <f t="shared" si="9"/>
        <v>89.131482585254389</v>
      </c>
      <c r="J185" s="136">
        <f t="shared" si="8"/>
        <v>87.48352001762602</v>
      </c>
    </row>
    <row r="186" spans="1:10" x14ac:dyDescent="0.25">
      <c r="A186" s="79">
        <v>3</v>
      </c>
      <c r="B186" s="14"/>
      <c r="C186" s="14"/>
      <c r="D186" s="112" t="s">
        <v>3</v>
      </c>
      <c r="E186" s="77"/>
      <c r="F186" s="126">
        <v>22512.16</v>
      </c>
      <c r="G186" s="126">
        <v>22095.93</v>
      </c>
      <c r="H186" s="126">
        <v>19694.43</v>
      </c>
      <c r="I186" s="88">
        <f t="shared" si="9"/>
        <v>89.131482585254389</v>
      </c>
      <c r="J186" s="135">
        <f t="shared" si="8"/>
        <v>87.48352001762602</v>
      </c>
    </row>
    <row r="187" spans="1:10" x14ac:dyDescent="0.25">
      <c r="A187" s="79">
        <v>32</v>
      </c>
      <c r="B187" s="14"/>
      <c r="C187" s="14"/>
      <c r="D187" s="112" t="s">
        <v>9</v>
      </c>
      <c r="E187" s="77"/>
      <c r="F187" s="127">
        <v>22512.16</v>
      </c>
      <c r="G187" s="126">
        <v>22095.93</v>
      </c>
      <c r="H187" s="126">
        <v>19694.43</v>
      </c>
      <c r="I187" s="88">
        <f t="shared" si="9"/>
        <v>89.131482585254389</v>
      </c>
      <c r="J187" s="135">
        <f t="shared" si="8"/>
        <v>87.48352001762602</v>
      </c>
    </row>
    <row r="188" spans="1:10" x14ac:dyDescent="0.25">
      <c r="A188" s="79">
        <v>322</v>
      </c>
      <c r="B188" s="14"/>
      <c r="C188" s="14"/>
      <c r="D188" s="112" t="s">
        <v>117</v>
      </c>
      <c r="E188" s="77"/>
      <c r="F188" s="126">
        <v>22512.16</v>
      </c>
      <c r="G188" s="126">
        <v>22095.93</v>
      </c>
      <c r="H188" s="126">
        <v>19694.43</v>
      </c>
      <c r="I188" s="88">
        <f t="shared" si="9"/>
        <v>89.131482585254389</v>
      </c>
      <c r="J188" s="135">
        <f t="shared" si="8"/>
        <v>87.48352001762602</v>
      </c>
    </row>
    <row r="189" spans="1:10" x14ac:dyDescent="0.25">
      <c r="A189" s="14">
        <v>3222</v>
      </c>
      <c r="B189" s="14">
        <v>51</v>
      </c>
      <c r="C189" s="14"/>
      <c r="D189" s="77" t="s">
        <v>127</v>
      </c>
      <c r="E189" s="77"/>
      <c r="F189" s="88">
        <v>22512.16</v>
      </c>
      <c r="G189" s="88">
        <v>22095.93</v>
      </c>
      <c r="H189" s="88">
        <v>19694.43</v>
      </c>
      <c r="I189" s="88">
        <f t="shared" si="9"/>
        <v>89.131482585254389</v>
      </c>
      <c r="J189" s="135">
        <f t="shared" si="8"/>
        <v>87.48352001762602</v>
      </c>
    </row>
    <row r="190" spans="1:10" ht="22.5" customHeight="1" x14ac:dyDescent="0.25">
      <c r="A190" s="82"/>
      <c r="B190" s="82"/>
      <c r="C190" s="247" t="s">
        <v>168</v>
      </c>
      <c r="D190" s="248"/>
      <c r="E190" s="85"/>
      <c r="F190" s="119">
        <v>227.95</v>
      </c>
      <c r="G190" s="119">
        <v>188.96</v>
      </c>
      <c r="H190" s="119">
        <v>188.96</v>
      </c>
      <c r="I190" s="90">
        <f t="shared" si="9"/>
        <v>100</v>
      </c>
      <c r="J190" s="135">
        <f t="shared" si="8"/>
        <v>82.895371792059663</v>
      </c>
    </row>
    <row r="191" spans="1:10" x14ac:dyDescent="0.25">
      <c r="A191" s="79">
        <v>3</v>
      </c>
      <c r="B191" s="14"/>
      <c r="C191" s="14"/>
      <c r="D191" s="112" t="s">
        <v>3</v>
      </c>
      <c r="E191" s="77"/>
      <c r="F191" s="126">
        <v>227.95</v>
      </c>
      <c r="G191" s="126">
        <v>188.96</v>
      </c>
      <c r="H191" s="126">
        <v>188.96</v>
      </c>
      <c r="I191" s="88">
        <f t="shared" si="9"/>
        <v>100</v>
      </c>
      <c r="J191" s="135">
        <f t="shared" si="8"/>
        <v>82.895371792059663</v>
      </c>
    </row>
    <row r="192" spans="1:10" x14ac:dyDescent="0.25">
      <c r="A192" s="79">
        <v>38</v>
      </c>
      <c r="B192" s="14"/>
      <c r="C192" s="14"/>
      <c r="D192" s="112" t="s">
        <v>147</v>
      </c>
      <c r="E192" s="77"/>
      <c r="F192" s="126">
        <v>227.95</v>
      </c>
      <c r="G192" s="126">
        <v>188.96</v>
      </c>
      <c r="H192" s="126">
        <v>188.96</v>
      </c>
      <c r="I192" s="88">
        <f t="shared" si="9"/>
        <v>100</v>
      </c>
      <c r="J192" s="135">
        <f t="shared" si="8"/>
        <v>82.895371792059663</v>
      </c>
    </row>
    <row r="193" spans="1:10" x14ac:dyDescent="0.25">
      <c r="A193" s="79">
        <v>381</v>
      </c>
      <c r="B193" s="14"/>
      <c r="C193" s="14"/>
      <c r="D193" s="112" t="s">
        <v>148</v>
      </c>
      <c r="E193" s="77"/>
      <c r="F193" s="126">
        <v>227.95</v>
      </c>
      <c r="G193" s="126">
        <v>188.96</v>
      </c>
      <c r="H193" s="126">
        <v>188.96</v>
      </c>
      <c r="I193" s="88">
        <f t="shared" si="9"/>
        <v>100</v>
      </c>
      <c r="J193" s="135">
        <f t="shared" si="8"/>
        <v>82.895371792059663</v>
      </c>
    </row>
    <row r="194" spans="1:10" x14ac:dyDescent="0.25">
      <c r="A194" s="14">
        <v>3812</v>
      </c>
      <c r="B194" s="14">
        <v>51</v>
      </c>
      <c r="C194" s="14"/>
      <c r="D194" s="77" t="s">
        <v>149</v>
      </c>
      <c r="E194" s="77"/>
      <c r="F194" s="88">
        <v>227.95</v>
      </c>
      <c r="G194" s="88">
        <v>188.96</v>
      </c>
      <c r="H194" s="88">
        <v>188.96</v>
      </c>
      <c r="I194" s="88">
        <f t="shared" si="9"/>
        <v>100</v>
      </c>
      <c r="J194" s="135">
        <f t="shared" si="8"/>
        <v>82.895371792059663</v>
      </c>
    </row>
    <row r="195" spans="1:10" ht="20.25" customHeight="1" x14ac:dyDescent="0.25">
      <c r="A195" s="82"/>
      <c r="B195" s="82"/>
      <c r="C195" s="150" t="s">
        <v>194</v>
      </c>
      <c r="D195" s="151" t="s">
        <v>195</v>
      </c>
      <c r="E195" s="85"/>
      <c r="F195" s="119">
        <v>0</v>
      </c>
      <c r="G195" s="119">
        <v>0</v>
      </c>
      <c r="H195" s="119">
        <v>0</v>
      </c>
      <c r="I195" s="90" t="e">
        <f t="shared" si="9"/>
        <v>#DIV/0!</v>
      </c>
      <c r="J195" s="136">
        <v>0</v>
      </c>
    </row>
    <row r="196" spans="1:10" x14ac:dyDescent="0.25">
      <c r="A196" s="79">
        <v>3</v>
      </c>
      <c r="B196" s="14"/>
      <c r="C196" s="128"/>
      <c r="D196" s="112" t="s">
        <v>3</v>
      </c>
      <c r="E196" s="77"/>
      <c r="F196" s="126">
        <v>0</v>
      </c>
      <c r="G196" s="126">
        <v>0</v>
      </c>
      <c r="H196" s="126">
        <v>0</v>
      </c>
      <c r="I196" s="88" t="e">
        <f t="shared" si="9"/>
        <v>#DIV/0!</v>
      </c>
      <c r="J196" s="135">
        <v>0</v>
      </c>
    </row>
    <row r="197" spans="1:10" x14ac:dyDescent="0.25">
      <c r="A197" s="79">
        <v>32</v>
      </c>
      <c r="B197" s="14"/>
      <c r="C197" s="128"/>
      <c r="D197" s="112" t="s">
        <v>196</v>
      </c>
      <c r="E197" s="77"/>
      <c r="F197" s="126">
        <v>0</v>
      </c>
      <c r="G197" s="126">
        <v>0</v>
      </c>
      <c r="H197" s="126">
        <v>0</v>
      </c>
      <c r="I197" s="88" t="e">
        <f>H197/G197*100</f>
        <v>#DIV/0!</v>
      </c>
      <c r="J197" s="135">
        <v>0</v>
      </c>
    </row>
    <row r="198" spans="1:10" x14ac:dyDescent="0.25">
      <c r="A198" s="79">
        <v>323</v>
      </c>
      <c r="B198" s="14"/>
      <c r="C198" s="128"/>
      <c r="D198" s="112" t="s">
        <v>67</v>
      </c>
      <c r="E198" s="77"/>
      <c r="F198" s="126">
        <v>0</v>
      </c>
      <c r="G198" s="126">
        <v>0</v>
      </c>
      <c r="H198" s="126">
        <v>0</v>
      </c>
      <c r="I198" s="88" t="e">
        <f>H198/G198*100</f>
        <v>#DIV/0!</v>
      </c>
      <c r="J198" s="135">
        <v>0</v>
      </c>
    </row>
    <row r="199" spans="1:10" x14ac:dyDescent="0.25">
      <c r="A199" s="156">
        <v>3235</v>
      </c>
      <c r="B199" s="14">
        <v>110</v>
      </c>
      <c r="C199" s="128"/>
      <c r="D199" s="157" t="s">
        <v>71</v>
      </c>
      <c r="E199" s="77"/>
      <c r="F199" s="88">
        <v>0</v>
      </c>
      <c r="G199" s="88">
        <v>0</v>
      </c>
      <c r="H199" s="88">
        <v>0</v>
      </c>
      <c r="I199" s="88" t="e">
        <f>H199/G199*100</f>
        <v>#DIV/0!</v>
      </c>
      <c r="J199" s="135">
        <v>0</v>
      </c>
    </row>
    <row r="200" spans="1:10" ht="26.25" customHeight="1" x14ac:dyDescent="0.25">
      <c r="A200" s="44"/>
      <c r="B200" s="44"/>
      <c r="C200" s="251" t="s">
        <v>150</v>
      </c>
      <c r="D200" s="252"/>
      <c r="E200" s="121"/>
      <c r="F200" s="132">
        <v>8988.82</v>
      </c>
      <c r="G200" s="132">
        <v>10157.18</v>
      </c>
      <c r="H200" s="132">
        <f>H201+H222+H227</f>
        <v>10157.18</v>
      </c>
      <c r="I200" s="122">
        <f t="shared" si="9"/>
        <v>100</v>
      </c>
      <c r="J200" s="138">
        <f t="shared" si="8"/>
        <v>112.99792408792256</v>
      </c>
    </row>
    <row r="201" spans="1:10" ht="24" customHeight="1" x14ac:dyDescent="0.25">
      <c r="A201" s="82"/>
      <c r="B201" s="82"/>
      <c r="C201" s="247" t="s">
        <v>169</v>
      </c>
      <c r="D201" s="248"/>
      <c r="E201" s="85"/>
      <c r="F201" s="119">
        <v>8988.82</v>
      </c>
      <c r="G201" s="119">
        <v>10157.18</v>
      </c>
      <c r="H201" s="119">
        <v>10157.18</v>
      </c>
      <c r="I201" s="90">
        <f t="shared" si="9"/>
        <v>100</v>
      </c>
      <c r="J201" s="136">
        <f t="shared" si="8"/>
        <v>112.99792408792256</v>
      </c>
    </row>
    <row r="202" spans="1:10" x14ac:dyDescent="0.25">
      <c r="A202" s="79">
        <v>3</v>
      </c>
      <c r="B202" s="14"/>
      <c r="C202" s="14"/>
      <c r="D202" s="112" t="s">
        <v>3</v>
      </c>
      <c r="E202" s="77"/>
      <c r="F202" s="126">
        <v>8988.82</v>
      </c>
      <c r="G202" s="126">
        <f>G203+G219</f>
        <v>10157.18</v>
      </c>
      <c r="H202" s="126">
        <f>H203+H219</f>
        <v>10157.18</v>
      </c>
      <c r="I202" s="88">
        <f t="shared" si="9"/>
        <v>100</v>
      </c>
      <c r="J202" s="135">
        <f t="shared" si="8"/>
        <v>112.99792408792256</v>
      </c>
    </row>
    <row r="203" spans="1:10" x14ac:dyDescent="0.25">
      <c r="A203" s="79">
        <v>31</v>
      </c>
      <c r="B203" s="14"/>
      <c r="C203" s="14"/>
      <c r="D203" s="112" t="s">
        <v>119</v>
      </c>
      <c r="E203" s="77"/>
      <c r="F203" s="126">
        <v>6339.2</v>
      </c>
      <c r="G203" s="126">
        <v>9635.75</v>
      </c>
      <c r="H203" s="126">
        <v>9635.75</v>
      </c>
      <c r="I203" s="88">
        <f t="shared" si="9"/>
        <v>100</v>
      </c>
      <c r="J203" s="135">
        <f t="shared" si="8"/>
        <v>152.00261862695606</v>
      </c>
    </row>
    <row r="204" spans="1:10" x14ac:dyDescent="0.25">
      <c r="A204" s="79">
        <v>311</v>
      </c>
      <c r="B204" s="14"/>
      <c r="C204" s="14"/>
      <c r="D204" s="112" t="s">
        <v>119</v>
      </c>
      <c r="E204" s="77"/>
      <c r="F204" s="126">
        <v>6339.2</v>
      </c>
      <c r="G204" s="126">
        <f>G205+G206+G207+G208+G209</f>
        <v>7730.25</v>
      </c>
      <c r="H204" s="126">
        <f>H205+H206+H207+H208+H209</f>
        <v>7730.25</v>
      </c>
      <c r="I204" s="88">
        <f t="shared" si="9"/>
        <v>100</v>
      </c>
      <c r="J204" s="135">
        <f t="shared" si="8"/>
        <v>121.9436206461383</v>
      </c>
    </row>
    <row r="205" spans="1:10" x14ac:dyDescent="0.25">
      <c r="A205" s="14">
        <v>3111</v>
      </c>
      <c r="B205" s="14">
        <v>54</v>
      </c>
      <c r="C205" s="14"/>
      <c r="D205" s="77" t="s">
        <v>120</v>
      </c>
      <c r="E205" s="77"/>
      <c r="F205" s="88">
        <v>1995.74</v>
      </c>
      <c r="G205" s="88">
        <v>3016.5</v>
      </c>
      <c r="H205" s="88">
        <v>3016.5</v>
      </c>
      <c r="I205" s="88">
        <f t="shared" si="9"/>
        <v>100</v>
      </c>
      <c r="J205" s="135">
        <f t="shared" si="8"/>
        <v>151.14694298856563</v>
      </c>
    </row>
    <row r="206" spans="1:10" x14ac:dyDescent="0.25">
      <c r="A206" s="14">
        <v>3111</v>
      </c>
      <c r="B206" s="14">
        <v>110</v>
      </c>
      <c r="C206" s="14"/>
      <c r="D206" s="77" t="s">
        <v>120</v>
      </c>
      <c r="E206" s="77"/>
      <c r="F206" s="88">
        <v>1989.38</v>
      </c>
      <c r="G206" s="88">
        <v>825</v>
      </c>
      <c r="H206" s="88">
        <v>825</v>
      </c>
      <c r="I206" s="88">
        <f t="shared" si="9"/>
        <v>100</v>
      </c>
      <c r="J206" s="135">
        <f t="shared" si="8"/>
        <v>41.470206798097898</v>
      </c>
    </row>
    <row r="207" spans="1:10" x14ac:dyDescent="0.25">
      <c r="A207" s="14">
        <v>3111</v>
      </c>
      <c r="B207" s="14">
        <v>19</v>
      </c>
      <c r="C207" s="14"/>
      <c r="D207" s="77" t="s">
        <v>120</v>
      </c>
      <c r="E207" s="77"/>
      <c r="F207" s="88">
        <v>0</v>
      </c>
      <c r="G207" s="88">
        <v>0</v>
      </c>
      <c r="H207" s="88">
        <v>0</v>
      </c>
      <c r="I207" s="88">
        <v>0</v>
      </c>
      <c r="J207" s="135">
        <v>0</v>
      </c>
    </row>
    <row r="208" spans="1:10" x14ac:dyDescent="0.25">
      <c r="A208" s="14">
        <v>3111</v>
      </c>
      <c r="B208" s="14">
        <v>12154</v>
      </c>
      <c r="C208" s="14"/>
      <c r="D208" s="77" t="s">
        <v>120</v>
      </c>
      <c r="E208" s="77"/>
      <c r="F208" s="88">
        <v>2354.08</v>
      </c>
      <c r="G208" s="88">
        <v>3888.75</v>
      </c>
      <c r="H208" s="88">
        <v>3888.75</v>
      </c>
      <c r="I208" s="88">
        <f t="shared" si="9"/>
        <v>100</v>
      </c>
      <c r="J208" s="135">
        <v>0</v>
      </c>
    </row>
    <row r="209" spans="1:10" x14ac:dyDescent="0.25">
      <c r="A209" s="14">
        <v>3111</v>
      </c>
      <c r="B209" s="14">
        <v>51</v>
      </c>
      <c r="C209" s="14"/>
      <c r="D209" s="77" t="s">
        <v>120</v>
      </c>
      <c r="E209" s="77"/>
      <c r="F209" s="88">
        <v>0</v>
      </c>
      <c r="G209" s="88">
        <v>0</v>
      </c>
      <c r="H209" s="88">
        <v>0</v>
      </c>
      <c r="I209" s="88">
        <v>0</v>
      </c>
      <c r="J209" s="135">
        <v>0</v>
      </c>
    </row>
    <row r="210" spans="1:10" x14ac:dyDescent="0.25">
      <c r="A210" s="79">
        <v>312</v>
      </c>
      <c r="B210" s="14"/>
      <c r="C210" s="14"/>
      <c r="D210" s="112" t="s">
        <v>121</v>
      </c>
      <c r="E210" s="77"/>
      <c r="F210" s="126">
        <v>930</v>
      </c>
      <c r="G210" s="126">
        <f>G211+G212</f>
        <v>630</v>
      </c>
      <c r="H210" s="126">
        <f>H211+H212</f>
        <v>630</v>
      </c>
      <c r="I210" s="88">
        <f>H210/G210*100</f>
        <v>100</v>
      </c>
      <c r="J210" s="135">
        <f>H210/F210*100</f>
        <v>67.741935483870961</v>
      </c>
    </row>
    <row r="211" spans="1:10" x14ac:dyDescent="0.25">
      <c r="A211" s="91">
        <v>3121</v>
      </c>
      <c r="B211" s="14">
        <v>110</v>
      </c>
      <c r="C211" s="14"/>
      <c r="D211" s="77" t="s">
        <v>151</v>
      </c>
      <c r="E211" s="77"/>
      <c r="F211" s="88">
        <v>930</v>
      </c>
      <c r="G211" s="88">
        <v>630</v>
      </c>
      <c r="H211" s="88">
        <v>630</v>
      </c>
      <c r="I211" s="88">
        <f>H211/G211*100</f>
        <v>100</v>
      </c>
      <c r="J211" s="135">
        <v>0</v>
      </c>
    </row>
    <row r="212" spans="1:10" x14ac:dyDescent="0.25">
      <c r="A212" s="14">
        <v>3121</v>
      </c>
      <c r="B212" s="14">
        <v>54</v>
      </c>
      <c r="C212" s="14"/>
      <c r="D212" s="77" t="s">
        <v>151</v>
      </c>
      <c r="E212" s="77"/>
      <c r="F212" s="88">
        <v>0</v>
      </c>
      <c r="G212" s="88">
        <v>0</v>
      </c>
      <c r="H212" s="88">
        <v>0</v>
      </c>
      <c r="I212" s="88">
        <v>0</v>
      </c>
      <c r="J212" s="135">
        <v>0</v>
      </c>
    </row>
    <row r="213" spans="1:10" x14ac:dyDescent="0.25">
      <c r="A213" s="79">
        <v>313</v>
      </c>
      <c r="B213" s="14"/>
      <c r="C213" s="14"/>
      <c r="D213" s="112" t="s">
        <v>138</v>
      </c>
      <c r="E213" s="77"/>
      <c r="F213" s="126">
        <v>1045.96</v>
      </c>
      <c r="G213" s="126">
        <f>G214+G215+G216+G217+G218</f>
        <v>1275.5</v>
      </c>
      <c r="H213" s="126">
        <f>H214+H215+H216+H217+H218</f>
        <v>1275.5</v>
      </c>
      <c r="I213" s="88">
        <f>H213/G213*100</f>
        <v>100</v>
      </c>
      <c r="J213" s="135">
        <f t="shared" si="8"/>
        <v>121.94538988106621</v>
      </c>
    </row>
    <row r="214" spans="1:10" x14ac:dyDescent="0.25">
      <c r="A214" s="14">
        <v>3132</v>
      </c>
      <c r="B214" s="14">
        <v>51</v>
      </c>
      <c r="C214" s="14"/>
      <c r="D214" s="77" t="s">
        <v>137</v>
      </c>
      <c r="E214" s="77"/>
      <c r="F214" s="88">
        <v>225.65</v>
      </c>
      <c r="G214" s="88">
        <v>346.25</v>
      </c>
      <c r="H214" s="88">
        <v>346.25</v>
      </c>
      <c r="I214" s="88">
        <f>H214/G214*100</f>
        <v>100</v>
      </c>
      <c r="J214" s="135">
        <f t="shared" si="8"/>
        <v>153.44560159539108</v>
      </c>
    </row>
    <row r="215" spans="1:10" x14ac:dyDescent="0.25">
      <c r="A215" s="14">
        <v>3132</v>
      </c>
      <c r="B215" s="14">
        <v>54</v>
      </c>
      <c r="C215" s="14"/>
      <c r="D215" s="77" t="s">
        <v>137</v>
      </c>
      <c r="E215" s="77"/>
      <c r="F215" s="88">
        <v>244.91</v>
      </c>
      <c r="G215" s="88">
        <v>0</v>
      </c>
      <c r="H215" s="88">
        <v>0</v>
      </c>
      <c r="I215" s="88">
        <v>0</v>
      </c>
      <c r="J215" s="135">
        <v>0</v>
      </c>
    </row>
    <row r="216" spans="1:10" x14ac:dyDescent="0.25">
      <c r="A216" s="14">
        <v>3132</v>
      </c>
      <c r="B216" s="14">
        <v>110</v>
      </c>
      <c r="C216" s="14"/>
      <c r="D216" s="77" t="s">
        <v>137</v>
      </c>
      <c r="E216" s="77"/>
      <c r="F216" s="88">
        <v>0</v>
      </c>
      <c r="G216" s="88">
        <v>287.60000000000002</v>
      </c>
      <c r="H216" s="88">
        <v>287.60000000000002</v>
      </c>
      <c r="I216" s="88">
        <f t="shared" ref="I216:I230" si="10">H216/G216*100</f>
        <v>100</v>
      </c>
      <c r="J216" s="135" t="e">
        <f t="shared" si="8"/>
        <v>#DIV/0!</v>
      </c>
    </row>
    <row r="217" spans="1:10" x14ac:dyDescent="0.25">
      <c r="A217" s="14">
        <v>3132</v>
      </c>
      <c r="B217" s="14">
        <v>19</v>
      </c>
      <c r="C217" s="14"/>
      <c r="D217" s="77" t="s">
        <v>137</v>
      </c>
      <c r="E217" s="77"/>
      <c r="F217" s="88">
        <v>0</v>
      </c>
      <c r="G217" s="88">
        <v>0</v>
      </c>
      <c r="H217" s="88">
        <v>0</v>
      </c>
      <c r="I217" s="88">
        <v>0</v>
      </c>
      <c r="J217" s="135">
        <v>0</v>
      </c>
    </row>
    <row r="218" spans="1:10" x14ac:dyDescent="0.25">
      <c r="A218" s="14">
        <v>3132</v>
      </c>
      <c r="B218" s="14">
        <v>12151</v>
      </c>
      <c r="C218" s="14"/>
      <c r="D218" s="77" t="s">
        <v>137</v>
      </c>
      <c r="E218" s="77"/>
      <c r="F218" s="88">
        <v>575.4</v>
      </c>
      <c r="G218" s="88">
        <v>641.65</v>
      </c>
      <c r="H218" s="88">
        <v>641.65</v>
      </c>
      <c r="I218" s="88">
        <f t="shared" si="10"/>
        <v>100</v>
      </c>
      <c r="J218" s="135">
        <v>0</v>
      </c>
    </row>
    <row r="219" spans="1:10" x14ac:dyDescent="0.25">
      <c r="A219" s="79">
        <v>32</v>
      </c>
      <c r="B219" s="14"/>
      <c r="C219" s="14"/>
      <c r="D219" s="112" t="s">
        <v>9</v>
      </c>
      <c r="E219" s="77"/>
      <c r="F219" s="126">
        <v>763.66</v>
      </c>
      <c r="G219" s="126">
        <v>521.42999999999995</v>
      </c>
      <c r="H219" s="126">
        <v>521.42999999999995</v>
      </c>
      <c r="I219" s="88">
        <f t="shared" si="10"/>
        <v>100</v>
      </c>
      <c r="J219" s="135">
        <f t="shared" si="8"/>
        <v>68.280386559463636</v>
      </c>
    </row>
    <row r="220" spans="1:10" x14ac:dyDescent="0.25">
      <c r="A220" s="79">
        <v>321</v>
      </c>
      <c r="B220" s="14"/>
      <c r="C220" s="14"/>
      <c r="D220" s="112" t="s">
        <v>139</v>
      </c>
      <c r="E220" s="77"/>
      <c r="F220" s="126">
        <v>763.66</v>
      </c>
      <c r="G220" s="126">
        <v>521.42999999999995</v>
      </c>
      <c r="H220" s="126">
        <v>521.42999999999995</v>
      </c>
      <c r="I220" s="88">
        <f t="shared" si="10"/>
        <v>100</v>
      </c>
      <c r="J220" s="135">
        <f t="shared" si="8"/>
        <v>68.280386559463636</v>
      </c>
    </row>
    <row r="221" spans="1:10" x14ac:dyDescent="0.25">
      <c r="A221" s="14">
        <v>3212</v>
      </c>
      <c r="B221" s="14">
        <v>110</v>
      </c>
      <c r="C221" s="14"/>
      <c r="D221" s="77" t="s">
        <v>152</v>
      </c>
      <c r="E221" s="77"/>
      <c r="F221" s="88">
        <v>763.66</v>
      </c>
      <c r="G221" s="88">
        <v>521.42999999999995</v>
      </c>
      <c r="H221" s="88">
        <v>521.42999999999995</v>
      </c>
      <c r="I221" s="88">
        <f t="shared" si="10"/>
        <v>100</v>
      </c>
      <c r="J221" s="135">
        <f t="shared" si="8"/>
        <v>68.280386559463636</v>
      </c>
    </row>
    <row r="222" spans="1:10" ht="25.5" customHeight="1" x14ac:dyDescent="0.25">
      <c r="A222" s="82"/>
      <c r="B222" s="82"/>
      <c r="C222" s="152" t="s">
        <v>203</v>
      </c>
      <c r="D222" s="153"/>
      <c r="E222" s="153"/>
      <c r="F222" s="153"/>
      <c r="G222" s="119">
        <v>0</v>
      </c>
      <c r="H222" s="119">
        <v>0</v>
      </c>
      <c r="I222" s="188" t="e">
        <f t="shared" si="10"/>
        <v>#DIV/0!</v>
      </c>
      <c r="J222" s="189">
        <v>0</v>
      </c>
    </row>
    <row r="223" spans="1:10" ht="17.25" customHeight="1" x14ac:dyDescent="0.25">
      <c r="A223" s="79">
        <v>4</v>
      </c>
      <c r="B223" s="14"/>
      <c r="C223" s="128"/>
      <c r="D223" s="112" t="s">
        <v>5</v>
      </c>
      <c r="E223" s="77"/>
      <c r="F223" s="126">
        <v>0</v>
      </c>
      <c r="G223" s="126">
        <v>0</v>
      </c>
      <c r="H223" s="126">
        <v>0</v>
      </c>
      <c r="I223" s="88" t="e">
        <f>H223/G223*100</f>
        <v>#DIV/0!</v>
      </c>
      <c r="J223" s="135">
        <v>0</v>
      </c>
    </row>
    <row r="224" spans="1:10" ht="17.25" customHeight="1" x14ac:dyDescent="0.25">
      <c r="A224" s="79">
        <v>42</v>
      </c>
      <c r="B224" s="14"/>
      <c r="C224" s="128"/>
      <c r="D224" s="112" t="s">
        <v>197</v>
      </c>
      <c r="E224" s="77"/>
      <c r="F224" s="126">
        <v>0</v>
      </c>
      <c r="G224" s="126">
        <v>0</v>
      </c>
      <c r="H224" s="126">
        <v>0</v>
      </c>
      <c r="I224" s="88" t="e">
        <f>H224/G224*100</f>
        <v>#DIV/0!</v>
      </c>
      <c r="J224" s="135">
        <v>0</v>
      </c>
    </row>
    <row r="225" spans="1:10" ht="17.25" customHeight="1" x14ac:dyDescent="0.25">
      <c r="A225" s="79">
        <v>426</v>
      </c>
      <c r="B225" s="14"/>
      <c r="C225" s="128"/>
      <c r="D225" s="112" t="s">
        <v>198</v>
      </c>
      <c r="E225" s="77"/>
      <c r="F225" s="126">
        <v>0</v>
      </c>
      <c r="G225" s="126">
        <v>0</v>
      </c>
      <c r="H225" s="126">
        <v>0</v>
      </c>
      <c r="I225" s="88" t="e">
        <f>H225/G225*100</f>
        <v>#DIV/0!</v>
      </c>
      <c r="J225" s="135">
        <v>0</v>
      </c>
    </row>
    <row r="226" spans="1:10" ht="17.25" customHeight="1" x14ac:dyDescent="0.25">
      <c r="A226" s="156">
        <v>4264</v>
      </c>
      <c r="B226" s="14">
        <v>54</v>
      </c>
      <c r="C226" s="128"/>
      <c r="D226" s="157" t="s">
        <v>135</v>
      </c>
      <c r="E226" s="77"/>
      <c r="F226" s="88">
        <v>0</v>
      </c>
      <c r="G226" s="88">
        <v>0</v>
      </c>
      <c r="H226" s="88">
        <v>0</v>
      </c>
      <c r="I226" s="88" t="e">
        <f>H226/G226*100</f>
        <v>#DIV/0!</v>
      </c>
      <c r="J226" s="135">
        <v>0</v>
      </c>
    </row>
    <row r="227" spans="1:10" ht="27.75" customHeight="1" x14ac:dyDescent="0.25">
      <c r="A227" s="179"/>
      <c r="B227" s="44"/>
      <c r="C227" s="251" t="s">
        <v>199</v>
      </c>
      <c r="D227" s="252"/>
      <c r="E227" s="121"/>
      <c r="F227" s="132">
        <v>0</v>
      </c>
      <c r="G227" s="132">
        <v>0</v>
      </c>
      <c r="H227" s="132">
        <v>0</v>
      </c>
      <c r="I227" s="122" t="e">
        <f>H227/G227*100</f>
        <v>#DIV/0!</v>
      </c>
      <c r="J227" s="138" t="e">
        <f>H227/F227*100</f>
        <v>#DIV/0!</v>
      </c>
    </row>
    <row r="228" spans="1:10" ht="22.5" customHeight="1" x14ac:dyDescent="0.25">
      <c r="A228" s="82"/>
      <c r="B228" s="82"/>
      <c r="C228" s="247" t="s">
        <v>204</v>
      </c>
      <c r="D228" s="248"/>
      <c r="E228" s="85"/>
      <c r="F228" s="119">
        <v>0</v>
      </c>
      <c r="G228" s="119">
        <v>0</v>
      </c>
      <c r="H228" s="119">
        <v>0</v>
      </c>
      <c r="I228" s="90" t="e">
        <f t="shared" si="10"/>
        <v>#DIV/0!</v>
      </c>
      <c r="J228" s="136" t="e">
        <f t="shared" ref="J228:J236" si="11">H228/F228*100</f>
        <v>#DIV/0!</v>
      </c>
    </row>
    <row r="229" spans="1:10" x14ac:dyDescent="0.25">
      <c r="A229" s="79">
        <v>3</v>
      </c>
      <c r="B229" s="14"/>
      <c r="C229" s="14"/>
      <c r="D229" s="112" t="s">
        <v>3</v>
      </c>
      <c r="E229" s="77"/>
      <c r="F229" s="126">
        <v>0</v>
      </c>
      <c r="G229" s="126">
        <v>0</v>
      </c>
      <c r="H229" s="126">
        <v>0</v>
      </c>
      <c r="I229" s="88" t="e">
        <f t="shared" si="10"/>
        <v>#DIV/0!</v>
      </c>
      <c r="J229" s="135" t="e">
        <f t="shared" si="11"/>
        <v>#DIV/0!</v>
      </c>
    </row>
    <row r="230" spans="1:10" x14ac:dyDescent="0.25">
      <c r="A230" s="79">
        <v>32</v>
      </c>
      <c r="B230" s="14"/>
      <c r="C230" s="14"/>
      <c r="D230" s="112" t="s">
        <v>9</v>
      </c>
      <c r="E230" s="77"/>
      <c r="F230" s="126">
        <v>0</v>
      </c>
      <c r="G230" s="126">
        <f>G231+G233+G235+G238</f>
        <v>0</v>
      </c>
      <c r="H230" s="126">
        <f>H231+H233+H235+H238</f>
        <v>0</v>
      </c>
      <c r="I230" s="88" t="e">
        <f t="shared" si="10"/>
        <v>#DIV/0!</v>
      </c>
      <c r="J230" s="135" t="e">
        <f t="shared" si="11"/>
        <v>#DIV/0!</v>
      </c>
    </row>
    <row r="231" spans="1:10" x14ac:dyDescent="0.25">
      <c r="A231" s="79">
        <v>324</v>
      </c>
      <c r="B231" s="14"/>
      <c r="C231" s="14"/>
      <c r="D231" s="112" t="s">
        <v>93</v>
      </c>
      <c r="E231" s="77"/>
      <c r="F231" s="126">
        <v>0</v>
      </c>
      <c r="G231" s="126">
        <v>0</v>
      </c>
      <c r="H231" s="126">
        <v>0</v>
      </c>
      <c r="I231" s="88">
        <v>0</v>
      </c>
      <c r="J231" s="135">
        <v>0</v>
      </c>
    </row>
    <row r="232" spans="1:10" x14ac:dyDescent="0.25">
      <c r="A232" s="14">
        <v>3241</v>
      </c>
      <c r="B232" s="14">
        <v>54</v>
      </c>
      <c r="C232" s="14"/>
      <c r="D232" s="77" t="s">
        <v>93</v>
      </c>
      <c r="E232" s="77"/>
      <c r="F232" s="88">
        <v>0</v>
      </c>
      <c r="G232" s="88">
        <v>0</v>
      </c>
      <c r="H232" s="88">
        <v>0</v>
      </c>
      <c r="I232" s="88">
        <v>0</v>
      </c>
      <c r="J232" s="135">
        <v>0</v>
      </c>
    </row>
    <row r="233" spans="1:10" x14ac:dyDescent="0.25">
      <c r="A233" s="79">
        <v>321</v>
      </c>
      <c r="B233" s="14"/>
      <c r="C233" s="14"/>
      <c r="D233" s="112" t="s">
        <v>139</v>
      </c>
      <c r="E233" s="77"/>
      <c r="F233" s="126">
        <v>0</v>
      </c>
      <c r="G233" s="126">
        <v>0</v>
      </c>
      <c r="H233" s="126">
        <v>0</v>
      </c>
      <c r="I233" s="88" t="e">
        <f>H233/G233*100</f>
        <v>#DIV/0!</v>
      </c>
      <c r="J233" s="135">
        <v>0</v>
      </c>
    </row>
    <row r="234" spans="1:10" x14ac:dyDescent="0.25">
      <c r="A234" s="14">
        <v>3211</v>
      </c>
      <c r="B234" s="14">
        <v>54</v>
      </c>
      <c r="C234" s="14"/>
      <c r="D234" s="77" t="s">
        <v>14</v>
      </c>
      <c r="E234" s="77"/>
      <c r="F234" s="88">
        <v>0</v>
      </c>
      <c r="G234" s="88">
        <v>0</v>
      </c>
      <c r="H234" s="88">
        <v>0</v>
      </c>
      <c r="I234" s="88" t="e">
        <f>H234/G234*100</f>
        <v>#DIV/0!</v>
      </c>
      <c r="J234" s="135">
        <v>0</v>
      </c>
    </row>
    <row r="235" spans="1:10" x14ac:dyDescent="0.25">
      <c r="A235" s="79">
        <v>323</v>
      </c>
      <c r="B235" s="14"/>
      <c r="C235" s="14"/>
      <c r="D235" s="112" t="s">
        <v>67</v>
      </c>
      <c r="E235" s="77"/>
      <c r="F235" s="126">
        <v>0</v>
      </c>
      <c r="G235" s="126">
        <v>0</v>
      </c>
      <c r="H235" s="126">
        <f>H236+H237</f>
        <v>0</v>
      </c>
      <c r="I235" s="88" t="e">
        <f>H235/G235*100</f>
        <v>#DIV/0!</v>
      </c>
      <c r="J235" s="135" t="e">
        <f t="shared" si="11"/>
        <v>#DIV/0!</v>
      </c>
    </row>
    <row r="236" spans="1:10" x14ac:dyDescent="0.25">
      <c r="A236" s="14">
        <v>3235</v>
      </c>
      <c r="B236" s="14">
        <v>54</v>
      </c>
      <c r="C236" s="14"/>
      <c r="D236" s="77" t="s">
        <v>71</v>
      </c>
      <c r="E236" s="77"/>
      <c r="F236" s="88">
        <v>0</v>
      </c>
      <c r="G236" s="88">
        <v>0</v>
      </c>
      <c r="H236" s="88">
        <v>0</v>
      </c>
      <c r="I236" s="88" t="e">
        <f>H236/G236*100</f>
        <v>#DIV/0!</v>
      </c>
      <c r="J236" s="135" t="e">
        <f t="shared" si="11"/>
        <v>#DIV/0!</v>
      </c>
    </row>
    <row r="237" spans="1:10" x14ac:dyDescent="0.25">
      <c r="A237" s="14">
        <v>3239</v>
      </c>
      <c r="B237" s="14">
        <v>54</v>
      </c>
      <c r="C237" s="14"/>
      <c r="D237" s="77" t="s">
        <v>82</v>
      </c>
      <c r="E237" s="77"/>
      <c r="F237" s="88">
        <v>0</v>
      </c>
      <c r="G237" s="88">
        <v>0</v>
      </c>
      <c r="H237" s="88">
        <v>0</v>
      </c>
      <c r="I237" s="88">
        <v>0</v>
      </c>
      <c r="J237" s="135">
        <v>0</v>
      </c>
    </row>
    <row r="238" spans="1:10" x14ac:dyDescent="0.25">
      <c r="A238" s="174">
        <v>329</v>
      </c>
      <c r="B238" s="14"/>
      <c r="C238" s="14"/>
      <c r="D238" s="176" t="s">
        <v>75</v>
      </c>
      <c r="E238" s="77"/>
      <c r="F238" s="88">
        <v>0</v>
      </c>
      <c r="G238" s="88">
        <v>0</v>
      </c>
      <c r="H238" s="126">
        <v>0</v>
      </c>
      <c r="I238" s="88">
        <v>0</v>
      </c>
      <c r="J238" s="134">
        <v>0</v>
      </c>
    </row>
    <row r="239" spans="1:10" x14ac:dyDescent="0.25">
      <c r="A239" s="175">
        <v>3299</v>
      </c>
      <c r="B239" s="14">
        <v>54</v>
      </c>
      <c r="C239" s="14"/>
      <c r="D239" s="177" t="s">
        <v>75</v>
      </c>
      <c r="E239" s="77"/>
      <c r="F239" s="178">
        <v>0</v>
      </c>
      <c r="G239" s="178">
        <v>0</v>
      </c>
      <c r="H239" s="190">
        <v>0</v>
      </c>
      <c r="I239" s="191">
        <v>0</v>
      </c>
      <c r="J239" s="192">
        <v>0</v>
      </c>
    </row>
  </sheetData>
  <mergeCells count="21">
    <mergeCell ref="C180:D180"/>
    <mergeCell ref="C174:D174"/>
    <mergeCell ref="C185:D185"/>
    <mergeCell ref="C190:D190"/>
    <mergeCell ref="C201:D201"/>
    <mergeCell ref="C228:D228"/>
    <mergeCell ref="D1:I1"/>
    <mergeCell ref="C200:D200"/>
    <mergeCell ref="C2:D2"/>
    <mergeCell ref="C45:D45"/>
    <mergeCell ref="C5:J5"/>
    <mergeCell ref="C50:D50"/>
    <mergeCell ref="C64:D64"/>
    <mergeCell ref="C79:D79"/>
    <mergeCell ref="C88:D88"/>
    <mergeCell ref="C103:D103"/>
    <mergeCell ref="C146:D146"/>
    <mergeCell ref="C152:D152"/>
    <mergeCell ref="C157:D157"/>
    <mergeCell ref="C227:D227"/>
    <mergeCell ref="C165:D16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i prihodi prema izvoru</vt:lpstr>
      <vt:lpstr>Rashodi prema funkcijskoj k </vt:lpstr>
      <vt:lpstr>Posebni dio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Korisnik44</cp:lastModifiedBy>
  <cp:lastPrinted>2026-03-19T09:05:56Z</cp:lastPrinted>
  <dcterms:created xsi:type="dcterms:W3CDTF">2022-08-12T12:51:27Z</dcterms:created>
  <dcterms:modified xsi:type="dcterms:W3CDTF">2026-03-27T09:00:01Z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